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57" firstSheet="1" activeTab="6"/>
  </bookViews>
  <sheets>
    <sheet name="Dochody" sheetId="1" r:id="rId1"/>
    <sheet name="Wydatki" sheetId="2" r:id="rId2"/>
    <sheet name="Przychody i rozchody" sheetId="3" r:id="rId3"/>
    <sheet name="Realizacja wydatków" sheetId="4" r:id="rId4"/>
    <sheet name="Zestawienie" sheetId="5" r:id="rId5"/>
    <sheet name="Dochody i wydatki" sheetId="6" r:id="rId6"/>
    <sheet name="Dotacje podmiotowe" sheetId="7" r:id="rId7"/>
    <sheet name="umowy i porozumienia" sheetId="8" r:id="rId8"/>
    <sheet name="Dotacje celowe" sheetId="9" r:id="rId9"/>
  </sheets>
  <definedNames>
    <definedName name="_xlnm.Print_Titles" localSheetId="0">Dochody!$6:$12</definedName>
    <definedName name="_xlnm.Print_Titles" localSheetId="3">'Realizacja wydatków'!$6:$13</definedName>
    <definedName name="_xlnm.Print_Titles" localSheetId="1">Wydatki!$6:$14</definedName>
    <definedName name="_xlnm.Print_Titles" localSheetId="4">Zestawienie!$6:$8</definedName>
  </definedNames>
  <calcPr calcId="124519"/>
</workbook>
</file>

<file path=xl/calcChain.xml><?xml version="1.0" encoding="utf-8"?>
<calcChain xmlns="http://schemas.openxmlformats.org/spreadsheetml/2006/main">
  <c r="E32" i="4"/>
  <c r="N402" i="2"/>
  <c r="M402"/>
  <c r="L402"/>
  <c r="K402"/>
  <c r="J402"/>
  <c r="I402"/>
  <c r="H402"/>
  <c r="G402"/>
  <c r="F402"/>
  <c r="E402"/>
  <c r="J355"/>
  <c r="I355"/>
  <c r="H355"/>
  <c r="G355"/>
  <c r="F355"/>
  <c r="E355"/>
  <c r="H347"/>
  <c r="G347"/>
  <c r="F347"/>
  <c r="E347"/>
  <c r="J233"/>
  <c r="I233"/>
  <c r="H233"/>
  <c r="G233"/>
  <c r="F233"/>
  <c r="E233"/>
  <c r="K136" i="1"/>
  <c r="J136"/>
  <c r="K137"/>
  <c r="J137"/>
  <c r="H137"/>
  <c r="F136"/>
  <c r="F137"/>
  <c r="K127"/>
  <c r="J127"/>
  <c r="H127"/>
  <c r="F127"/>
  <c r="N132"/>
  <c r="N126"/>
  <c r="H123"/>
  <c r="F123"/>
  <c r="J124"/>
  <c r="H124"/>
  <c r="F124"/>
  <c r="K98"/>
  <c r="J98"/>
  <c r="H98"/>
  <c r="F98"/>
  <c r="N94"/>
  <c r="N93"/>
  <c r="N92"/>
  <c r="N91"/>
  <c r="N51"/>
  <c r="H27"/>
  <c r="F27"/>
  <c r="M13" i="5"/>
  <c r="L13"/>
  <c r="K13"/>
  <c r="J13"/>
  <c r="I13"/>
  <c r="H13"/>
  <c r="G13"/>
  <c r="E13"/>
  <c r="D13"/>
  <c r="N12"/>
  <c r="N11"/>
  <c r="N10"/>
  <c r="N9"/>
  <c r="N13" s="1"/>
  <c r="O33" i="2"/>
  <c r="P32"/>
  <c r="O32"/>
  <c r="N32"/>
  <c r="M32"/>
  <c r="L32"/>
  <c r="K32"/>
  <c r="J32"/>
  <c r="I32"/>
  <c r="P416"/>
  <c r="O416"/>
  <c r="N416"/>
  <c r="M416"/>
  <c r="L416"/>
  <c r="K416"/>
  <c r="J416"/>
  <c r="I416"/>
  <c r="H416"/>
  <c r="G416"/>
  <c r="F416"/>
  <c r="E416"/>
  <c r="P406"/>
  <c r="O406"/>
  <c r="N406"/>
  <c r="M406"/>
  <c r="L406"/>
  <c r="K406"/>
  <c r="J406"/>
  <c r="I406"/>
  <c r="H406"/>
  <c r="G406"/>
  <c r="F406"/>
  <c r="E406"/>
  <c r="H374"/>
  <c r="G374"/>
  <c r="F374"/>
  <c r="E374"/>
  <c r="P368"/>
  <c r="O368"/>
  <c r="H368"/>
  <c r="G368"/>
  <c r="F368"/>
  <c r="E368"/>
  <c r="P359"/>
  <c r="O359"/>
  <c r="N359"/>
  <c r="M359"/>
  <c r="L359"/>
  <c r="K359"/>
  <c r="J359"/>
  <c r="I359"/>
  <c r="H359"/>
  <c r="G359"/>
  <c r="F359"/>
  <c r="E359"/>
  <c r="H351"/>
  <c r="G351"/>
  <c r="F351"/>
  <c r="E351"/>
  <c r="J305"/>
  <c r="I305"/>
  <c r="H305"/>
  <c r="G305"/>
  <c r="F305"/>
  <c r="E305"/>
  <c r="L303"/>
  <c r="K303"/>
  <c r="H303"/>
  <c r="G303"/>
  <c r="F303"/>
  <c r="E303"/>
  <c r="H265"/>
  <c r="G265"/>
  <c r="F265"/>
  <c r="E265"/>
  <c r="J251"/>
  <c r="I251"/>
  <c r="H251"/>
  <c r="G251"/>
  <c r="F251"/>
  <c r="E251"/>
  <c r="H249"/>
  <c r="G249"/>
  <c r="F249"/>
  <c r="E249"/>
  <c r="P217"/>
  <c r="O217"/>
  <c r="J217"/>
  <c r="I217"/>
  <c r="H217"/>
  <c r="G217"/>
  <c r="F217"/>
  <c r="E217"/>
  <c r="H145"/>
  <c r="G145"/>
  <c r="F145"/>
  <c r="E145"/>
  <c r="H143"/>
  <c r="G143"/>
  <c r="F143"/>
  <c r="E143"/>
  <c r="N140"/>
  <c r="M140"/>
  <c r="H140"/>
  <c r="G140"/>
  <c r="F140"/>
  <c r="E140"/>
  <c r="P134"/>
  <c r="O134"/>
  <c r="P119"/>
  <c r="O119"/>
  <c r="F119"/>
  <c r="E119"/>
  <c r="P117"/>
  <c r="O117"/>
  <c r="H117"/>
  <c r="G117"/>
  <c r="F117"/>
  <c r="E117"/>
  <c r="P115"/>
  <c r="O115"/>
  <c r="I115"/>
  <c r="H115"/>
  <c r="G115"/>
  <c r="F115"/>
  <c r="E115"/>
  <c r="J111"/>
  <c r="I111"/>
  <c r="H112"/>
  <c r="H111" s="1"/>
  <c r="G112"/>
  <c r="G111" s="1"/>
  <c r="F112"/>
  <c r="F111" s="1"/>
  <c r="E112"/>
  <c r="E111" s="1"/>
  <c r="P95"/>
  <c r="O95"/>
  <c r="J95"/>
  <c r="I95"/>
  <c r="H95"/>
  <c r="G95"/>
  <c r="F95"/>
  <c r="E95"/>
  <c r="J69"/>
  <c r="P54"/>
  <c r="P49" s="1"/>
  <c r="O54"/>
  <c r="O49" s="1"/>
  <c r="P69"/>
  <c r="P59" s="1"/>
  <c r="O69"/>
  <c r="O59" s="1"/>
  <c r="I69"/>
  <c r="H69"/>
  <c r="G69"/>
  <c r="F69"/>
  <c r="E69"/>
  <c r="H64"/>
  <c r="G64"/>
  <c r="F64"/>
  <c r="E64"/>
  <c r="E54"/>
  <c r="F54"/>
  <c r="H54"/>
  <c r="G54"/>
  <c r="H52"/>
  <c r="G52"/>
  <c r="F52"/>
  <c r="E52"/>
  <c r="H42"/>
  <c r="F42"/>
  <c r="G42"/>
  <c r="E42"/>
  <c r="P28"/>
  <c r="O28"/>
  <c r="H28"/>
  <c r="G28"/>
  <c r="F28"/>
  <c r="E28"/>
  <c r="H25"/>
  <c r="G25"/>
  <c r="F25"/>
  <c r="E25"/>
  <c r="E16"/>
  <c r="F11" i="5"/>
  <c r="F10"/>
  <c r="F9"/>
  <c r="F13" s="1"/>
  <c r="F12"/>
  <c r="O13" l="1"/>
  <c r="N62" i="1"/>
  <c r="N52"/>
  <c r="N35"/>
  <c r="O11" i="5"/>
  <c r="O10"/>
  <c r="O12"/>
  <c r="F15" i="8"/>
  <c r="G15"/>
  <c r="H15"/>
  <c r="I15"/>
  <c r="J15"/>
  <c r="K15"/>
  <c r="P402" i="2"/>
  <c r="O402"/>
  <c r="P378"/>
  <c r="O378"/>
  <c r="J378"/>
  <c r="I378"/>
  <c r="H378"/>
  <c r="G378"/>
  <c r="O350"/>
  <c r="H132"/>
  <c r="E132"/>
  <c r="F132"/>
  <c r="G132"/>
  <c r="H134"/>
  <c r="G134"/>
  <c r="E134"/>
  <c r="F134"/>
  <c r="N142" i="1"/>
  <c r="N138"/>
  <c r="N129"/>
  <c r="N117"/>
  <c r="N97"/>
  <c r="N96"/>
  <c r="N41"/>
  <c r="E18" i="2"/>
  <c r="E15" s="1"/>
  <c r="H18"/>
  <c r="I18"/>
  <c r="J18"/>
  <c r="G18"/>
  <c r="F18"/>
  <c r="F32" i="1"/>
  <c r="N134"/>
  <c r="N89"/>
  <c r="L86"/>
  <c r="M86"/>
  <c r="K86"/>
  <c r="K85" s="1"/>
  <c r="J86"/>
  <c r="J85" s="1"/>
  <c r="H86"/>
  <c r="H85" s="1"/>
  <c r="F86"/>
  <c r="F85" s="1"/>
  <c r="L98"/>
  <c r="M98"/>
  <c r="N100"/>
  <c r="N53"/>
  <c r="M40"/>
  <c r="M39" s="1"/>
  <c r="L40"/>
  <c r="L39" s="1"/>
  <c r="K40"/>
  <c r="J40"/>
  <c r="J39" s="1"/>
  <c r="H40"/>
  <c r="H39" s="1"/>
  <c r="F40"/>
  <c r="F39" s="1"/>
  <c r="M32"/>
  <c r="L32"/>
  <c r="K32"/>
  <c r="K29" s="1"/>
  <c r="J32"/>
  <c r="M29"/>
  <c r="L29"/>
  <c r="J29"/>
  <c r="H32"/>
  <c r="N29" s="1"/>
  <c r="N33"/>
  <c r="N34"/>
  <c r="H241" i="2"/>
  <c r="G241"/>
  <c r="F378"/>
  <c r="E378"/>
  <c r="P350"/>
  <c r="L182"/>
  <c r="K182"/>
  <c r="J182"/>
  <c r="I182"/>
  <c r="H182"/>
  <c r="G182"/>
  <c r="F182"/>
  <c r="E182"/>
  <c r="P130"/>
  <c r="O130"/>
  <c r="N130"/>
  <c r="N114" s="1"/>
  <c r="M130"/>
  <c r="M114" s="1"/>
  <c r="L130"/>
  <c r="L114" s="1"/>
  <c r="K130"/>
  <c r="K114" s="1"/>
  <c r="J130"/>
  <c r="I130"/>
  <c r="H130"/>
  <c r="G130"/>
  <c r="F130"/>
  <c r="E130"/>
  <c r="H33"/>
  <c r="H32" s="1"/>
  <c r="G33"/>
  <c r="G32" s="1"/>
  <c r="F33"/>
  <c r="F32" s="1"/>
  <c r="E33"/>
  <c r="E32" s="1"/>
  <c r="H27"/>
  <c r="G27"/>
  <c r="F27"/>
  <c r="E27"/>
  <c r="H16"/>
  <c r="H15" s="1"/>
  <c r="G16"/>
  <c r="F16"/>
  <c r="F15" s="1"/>
  <c r="L136" i="1"/>
  <c r="M140"/>
  <c r="K128"/>
  <c r="J128"/>
  <c r="H128"/>
  <c r="F128"/>
  <c r="N131"/>
  <c r="J123"/>
  <c r="H120"/>
  <c r="K120" s="1"/>
  <c r="F120"/>
  <c r="J120" s="1"/>
  <c r="N114"/>
  <c r="H104"/>
  <c r="F104"/>
  <c r="M85"/>
  <c r="L85"/>
  <c r="M79"/>
  <c r="M74" s="1"/>
  <c r="L79"/>
  <c r="L74" s="1"/>
  <c r="K79"/>
  <c r="K74" s="1"/>
  <c r="J79"/>
  <c r="J74" s="1"/>
  <c r="H79"/>
  <c r="H74" s="1"/>
  <c r="F79"/>
  <c r="F74" s="1"/>
  <c r="N82"/>
  <c r="N64"/>
  <c r="N54"/>
  <c r="H36"/>
  <c r="F36"/>
  <c r="N25"/>
  <c r="L17" i="6"/>
  <c r="K17"/>
  <c r="H17"/>
  <c r="G17"/>
  <c r="F17"/>
  <c r="E17"/>
  <c r="D17"/>
  <c r="C17"/>
  <c r="H405" i="2"/>
  <c r="H372"/>
  <c r="G372"/>
  <c r="F372"/>
  <c r="L302"/>
  <c r="K302"/>
  <c r="F241"/>
  <c r="J60"/>
  <c r="I60"/>
  <c r="H60"/>
  <c r="G60"/>
  <c r="F60"/>
  <c r="E60"/>
  <c r="J15"/>
  <c r="I15"/>
  <c r="H141" i="1"/>
  <c r="H140" s="1"/>
  <c r="F141"/>
  <c r="F140" s="1"/>
  <c r="H136"/>
  <c r="H119"/>
  <c r="F119"/>
  <c r="H116"/>
  <c r="F116"/>
  <c r="H111"/>
  <c r="F111"/>
  <c r="H107"/>
  <c r="F107"/>
  <c r="H71"/>
  <c r="F71"/>
  <c r="H66"/>
  <c r="F66"/>
  <c r="H55"/>
  <c r="F55"/>
  <c r="K47"/>
  <c r="J47"/>
  <c r="H47"/>
  <c r="H44" s="1"/>
  <c r="F47"/>
  <c r="N43"/>
  <c r="N38"/>
  <c r="M17"/>
  <c r="M16" s="1"/>
  <c r="L17"/>
  <c r="K17"/>
  <c r="K16" s="1"/>
  <c r="J17"/>
  <c r="J16" s="1"/>
  <c r="H17"/>
  <c r="H16" s="1"/>
  <c r="F17"/>
  <c r="F16" s="1"/>
  <c r="O9" i="5"/>
  <c r="C13"/>
  <c r="I32" i="4"/>
  <c r="H32"/>
  <c r="G32"/>
  <c r="F32"/>
  <c r="F14" i="7"/>
  <c r="E14"/>
  <c r="J17" i="6"/>
  <c r="I17"/>
  <c r="L171" i="2"/>
  <c r="K171"/>
  <c r="P405"/>
  <c r="O405"/>
  <c r="J405"/>
  <c r="I405"/>
  <c r="G405"/>
  <c r="P389"/>
  <c r="O389"/>
  <c r="O377" s="1"/>
  <c r="J389"/>
  <c r="I389"/>
  <c r="H389"/>
  <c r="H377" s="1"/>
  <c r="G389"/>
  <c r="G377" s="1"/>
  <c r="J377"/>
  <c r="I377"/>
  <c r="H365"/>
  <c r="G365"/>
  <c r="J338"/>
  <c r="J337" s="1"/>
  <c r="I338"/>
  <c r="I337" s="1"/>
  <c r="H338"/>
  <c r="H337" s="1"/>
  <c r="G338"/>
  <c r="G337" s="1"/>
  <c r="I302"/>
  <c r="G302"/>
  <c r="J302"/>
  <c r="H302"/>
  <c r="J295"/>
  <c r="I295"/>
  <c r="H295"/>
  <c r="G295"/>
  <c r="J291"/>
  <c r="I291"/>
  <c r="H291"/>
  <c r="G291"/>
  <c r="J273"/>
  <c r="I273"/>
  <c r="H273"/>
  <c r="G273"/>
  <c r="H271"/>
  <c r="G271"/>
  <c r="H269"/>
  <c r="G269"/>
  <c r="F269"/>
  <c r="H267"/>
  <c r="G267"/>
  <c r="J257"/>
  <c r="I257"/>
  <c r="H257"/>
  <c r="G257"/>
  <c r="J243"/>
  <c r="J240" s="1"/>
  <c r="I243"/>
  <c r="I240" s="1"/>
  <c r="H243"/>
  <c r="H240" s="1"/>
  <c r="G243"/>
  <c r="G240" s="1"/>
  <c r="P233"/>
  <c r="O233"/>
  <c r="H230"/>
  <c r="G230"/>
  <c r="J195"/>
  <c r="I195"/>
  <c r="H195"/>
  <c r="G195"/>
  <c r="J171"/>
  <c r="I171"/>
  <c r="H171"/>
  <c r="G171"/>
  <c r="P148"/>
  <c r="P147" s="1"/>
  <c r="O148"/>
  <c r="O147" s="1"/>
  <c r="L148"/>
  <c r="L147" s="1"/>
  <c r="K148"/>
  <c r="K147" s="1"/>
  <c r="J148"/>
  <c r="J147" s="1"/>
  <c r="I148"/>
  <c r="I147" s="1"/>
  <c r="H148"/>
  <c r="H147" s="1"/>
  <c r="G148"/>
  <c r="G147" s="1"/>
  <c r="H142"/>
  <c r="G142"/>
  <c r="N137"/>
  <c r="N136" s="1"/>
  <c r="N418" s="1"/>
  <c r="M137"/>
  <c r="M136" s="1"/>
  <c r="M418" s="1"/>
  <c r="H137"/>
  <c r="H136" s="1"/>
  <c r="G137"/>
  <c r="G136" s="1"/>
  <c r="P121"/>
  <c r="P114" s="1"/>
  <c r="O121"/>
  <c r="O114" s="1"/>
  <c r="J121"/>
  <c r="J114" s="1"/>
  <c r="I121"/>
  <c r="I114" s="1"/>
  <c r="H121"/>
  <c r="H114" s="1"/>
  <c r="G121"/>
  <c r="G114" s="1"/>
  <c r="H92"/>
  <c r="G92"/>
  <c r="H50"/>
  <c r="H49" s="1"/>
  <c r="G50"/>
  <c r="G49" s="1"/>
  <c r="F405"/>
  <c r="E405"/>
  <c r="F389"/>
  <c r="E389"/>
  <c r="F377"/>
  <c r="E377"/>
  <c r="E372"/>
  <c r="F365"/>
  <c r="E365"/>
  <c r="F338"/>
  <c r="F337" s="1"/>
  <c r="E338"/>
  <c r="E302"/>
  <c r="F302"/>
  <c r="F295"/>
  <c r="E295"/>
  <c r="F291"/>
  <c r="E291"/>
  <c r="E273"/>
  <c r="F273"/>
  <c r="F271"/>
  <c r="E271"/>
  <c r="E269"/>
  <c r="F267"/>
  <c r="E267"/>
  <c r="F257"/>
  <c r="E257"/>
  <c r="F243"/>
  <c r="E243"/>
  <c r="E241"/>
  <c r="F230"/>
  <c r="E230"/>
  <c r="F195"/>
  <c r="E195"/>
  <c r="F171"/>
  <c r="E171"/>
  <c r="F148"/>
  <c r="E148"/>
  <c r="F142"/>
  <c r="E142"/>
  <c r="F137"/>
  <c r="F136" s="1"/>
  <c r="E137"/>
  <c r="E136" s="1"/>
  <c r="E121"/>
  <c r="E114" s="1"/>
  <c r="F121"/>
  <c r="F114" s="1"/>
  <c r="F92"/>
  <c r="E92"/>
  <c r="F50"/>
  <c r="F49" s="1"/>
  <c r="E50"/>
  <c r="E49" s="1"/>
  <c r="N128" i="1"/>
  <c r="N130"/>
  <c r="N135"/>
  <c r="N137"/>
  <c r="N105"/>
  <c r="N106"/>
  <c r="N107"/>
  <c r="N108"/>
  <c r="N109"/>
  <c r="N110"/>
  <c r="N111"/>
  <c r="N112"/>
  <c r="N115"/>
  <c r="N118"/>
  <c r="N121"/>
  <c r="N122"/>
  <c r="N124"/>
  <c r="N125"/>
  <c r="N101"/>
  <c r="N102"/>
  <c r="N103"/>
  <c r="N104"/>
  <c r="N76"/>
  <c r="N77"/>
  <c r="N78"/>
  <c r="N79"/>
  <c r="N80"/>
  <c r="N81"/>
  <c r="N83"/>
  <c r="N84"/>
  <c r="N87"/>
  <c r="N88"/>
  <c r="N90"/>
  <c r="N61"/>
  <c r="N63"/>
  <c r="N65"/>
  <c r="N66"/>
  <c r="N67"/>
  <c r="N68"/>
  <c r="N69"/>
  <c r="N70"/>
  <c r="N72"/>
  <c r="N73"/>
  <c r="N75"/>
  <c r="N56"/>
  <c r="N57"/>
  <c r="N58"/>
  <c r="N59"/>
  <c r="N60"/>
  <c r="N45"/>
  <c r="N46"/>
  <c r="N48"/>
  <c r="N49"/>
  <c r="N50"/>
  <c r="N26"/>
  <c r="N27"/>
  <c r="N28"/>
  <c r="N30"/>
  <c r="N31"/>
  <c r="N36"/>
  <c r="N37"/>
  <c r="N42"/>
  <c r="N24"/>
  <c r="N21"/>
  <c r="N19"/>
  <c r="N20"/>
  <c r="N15"/>
  <c r="N18"/>
  <c r="N14"/>
  <c r="N13"/>
  <c r="L16"/>
  <c r="K142"/>
  <c r="K141" s="1"/>
  <c r="K140" s="1"/>
  <c r="M136"/>
  <c r="K125"/>
  <c r="K124" s="1"/>
  <c r="J125"/>
  <c r="K122"/>
  <c r="K121"/>
  <c r="J119"/>
  <c r="J121"/>
  <c r="J122"/>
  <c r="K105"/>
  <c r="K106"/>
  <c r="J106"/>
  <c r="J107"/>
  <c r="K109"/>
  <c r="J109"/>
  <c r="K116"/>
  <c r="J116"/>
  <c r="K55"/>
  <c r="J55"/>
  <c r="J66"/>
  <c r="K66"/>
  <c r="K71"/>
  <c r="J71"/>
  <c r="L143" l="1"/>
  <c r="M143"/>
  <c r="O418" i="2"/>
  <c r="K418"/>
  <c r="L418"/>
  <c r="G15"/>
  <c r="F248"/>
  <c r="E248"/>
  <c r="J248"/>
  <c r="I248"/>
  <c r="H248"/>
  <c r="G248"/>
  <c r="E147"/>
  <c r="F147"/>
  <c r="F44" i="1"/>
  <c r="N86"/>
  <c r="P377" i="2"/>
  <c r="P418" s="1"/>
  <c r="H350"/>
  <c r="F350"/>
  <c r="G350"/>
  <c r="E350"/>
  <c r="E240"/>
  <c r="F240"/>
  <c r="H95" i="1"/>
  <c r="H143" s="1"/>
  <c r="F95"/>
  <c r="F143" s="1"/>
  <c r="N98"/>
  <c r="N47"/>
  <c r="N55"/>
  <c r="N71"/>
  <c r="N116"/>
  <c r="N119"/>
  <c r="N127"/>
  <c r="K107"/>
  <c r="K119"/>
  <c r="N17"/>
  <c r="N141"/>
  <c r="N74"/>
  <c r="N40"/>
  <c r="N39"/>
  <c r="E59" i="2"/>
  <c r="G59"/>
  <c r="I59"/>
  <c r="F59"/>
  <c r="H59"/>
  <c r="J59"/>
  <c r="K104" i="1"/>
  <c r="J104"/>
  <c r="N123"/>
  <c r="K123"/>
  <c r="N95"/>
  <c r="J111"/>
  <c r="J95" s="1"/>
  <c r="N85"/>
  <c r="N136"/>
  <c r="N140"/>
  <c r="E337" i="2"/>
  <c r="N16" i="1"/>
  <c r="K44"/>
  <c r="J44"/>
  <c r="K111"/>
  <c r="K95" s="1"/>
  <c r="J418" i="2" l="1"/>
  <c r="I418"/>
  <c r="H418"/>
  <c r="G418"/>
  <c r="F418"/>
  <c r="E418"/>
  <c r="J143" i="1"/>
  <c r="N44"/>
  <c r="N120"/>
  <c r="N143" l="1"/>
  <c r="N32"/>
</calcChain>
</file>

<file path=xl/sharedStrings.xml><?xml version="1.0" encoding="utf-8"?>
<sst xmlns="http://schemas.openxmlformats.org/spreadsheetml/2006/main" count="1086" uniqueCount="496">
  <si>
    <t>Załącznik Nr 1</t>
  </si>
  <si>
    <t>Realizacja Dochodów Budżetowych</t>
  </si>
  <si>
    <t>Dział</t>
  </si>
  <si>
    <t>Rozdział</t>
  </si>
  <si>
    <t>Paragraf</t>
  </si>
  <si>
    <t>Źródło dochodów</t>
  </si>
  <si>
    <t>Plan</t>
  </si>
  <si>
    <t>Z tego</t>
  </si>
  <si>
    <t>Wskaźnik (5:4)</t>
  </si>
  <si>
    <t>Dochody bieżące</t>
  </si>
  <si>
    <t>Dochody majątkowe</t>
  </si>
  <si>
    <t>Realizacja</t>
  </si>
  <si>
    <t>010</t>
  </si>
  <si>
    <t>Rolnictwo i łowiectwo</t>
  </si>
  <si>
    <t>01095</t>
  </si>
  <si>
    <t>Pozostała działalność</t>
  </si>
  <si>
    <t>Dotacje celowe otrzymane z budżetu państwa na realizację zadań bieżących z zakresu administracji rządowej oraz innych zadań zleconych gminie (związkom gmin) ustawami</t>
  </si>
  <si>
    <t>Dotacje celowe w ramach programów finansowanych z udziałem środków europejskich oraz środków, o których mowa w art.5 ust. 1 pkt. 3 oraz ust. 3 pkt. 5 i 6 ustawy, lub płatności w ramach budżetu środków europejskich</t>
  </si>
  <si>
    <t>Gospodarka mieszkaniowa</t>
  </si>
  <si>
    <t>Gospodarka gruntami i nieruchomościami</t>
  </si>
  <si>
    <t>0470</t>
  </si>
  <si>
    <t>Wpływy z opłat za zarząd, użytkowanie i użytkowanie wieczyste nieruchomości</t>
  </si>
  <si>
    <t>0690</t>
  </si>
  <si>
    <t>Wpływy z różnych opłat</t>
  </si>
  <si>
    <t>0750</t>
  </si>
  <si>
    <t>Dochody z najmu i dzierżawy składników majątkowych Skarbu Państwa, jednostek samorządu terytorialnego lub innych jednostek zaliczanych do sektora finansów publicznych oraz innych umów o podobnym charakterze</t>
  </si>
  <si>
    <t>0770</t>
  </si>
  <si>
    <t>Wpłaty z tytułu odpłatnego nabycia prawa własności oraz prawa użytkowania wieczystego nieruchomości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</si>
  <si>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</si>
  <si>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</si>
  <si>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</si>
  <si>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</si>
  <si>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</si>
  <si>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</si>
  <si>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</si>
  <si>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</si>
  <si>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</si>
  <si>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</si>
  <si>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</si>
  <si>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0830</t>
  </si>
  <si>
    <t>Wpływy z usług</t>
  </si>
  <si>
    <t>Działalność usługowa</t>
  </si>
  <si>
    <t>Cmentarze</t>
  </si>
  <si>
    <t>Administracja publiczna</t>
  </si>
  <si>
    <t>Urzędy wojewódzkie</t>
  </si>
  <si>
    <t>Urzędy gmin (miast i miast na prawach powiatu)</t>
  </si>
  <si>
    <t>Urzędy naczelnych organów władzy państwowej, kontroli i ochrony prawa oraz sądownictwa</t>
  </si>
  <si>
    <t>Urzędy naczelnych organów władzy państwowej, kontroli i ochrony prawa</t>
  </si>
  <si>
    <t>Bezpieczeństwo publiczne i ochrona przeciwpożarowa</t>
  </si>
  <si>
    <t>Ochotnicze straże pożarne</t>
  </si>
  <si>
    <t>Dochody dla osób prawnych, od osób fizycznych i od innych jednostek nieposiadających osobowości prawnej oraz wydatki związane z ich poborem</t>
  </si>
  <si>
    <t>Wpływy z podatku dochodowego od osób fizycznych</t>
  </si>
  <si>
    <t>0350</t>
  </si>
  <si>
    <t>Podatek od działalności gospodarczej osób fizycznych, opłacany w formie karty podatkowej</t>
  </si>
  <si>
    <t xml:space="preserve">Wpływy z podatku rolnego, podatku leśnego, podatku od czynności cywilnoprawnych, podatków i opłat lokalnych od osób prawnych i innych jednostek organizacyjnych </t>
  </si>
  <si>
    <t>Podatek od nieruchomości</t>
  </si>
  <si>
    <t>Podatek rolny</t>
  </si>
  <si>
    <t>Podatek leśny</t>
  </si>
  <si>
    <t>Podatek od środków transportowych</t>
  </si>
  <si>
    <t>Wpływy z podatku rolnego, podatku leśnego, podatku od czynności cywilnoprawnych oraz podatków i opłat lokalnych od osób fizycznych</t>
  </si>
  <si>
    <t>0310</t>
  </si>
  <si>
    <t>0320</t>
  </si>
  <si>
    <t>Podarek rolny</t>
  </si>
  <si>
    <t>0330</t>
  </si>
  <si>
    <t>0340</t>
  </si>
  <si>
    <t>0360</t>
  </si>
  <si>
    <t>Podatek od spadków i darowizn</t>
  </si>
  <si>
    <t>0430</t>
  </si>
  <si>
    <t>Wpływy z opłaty targowej</t>
  </si>
  <si>
    <t>0500</t>
  </si>
  <si>
    <t>Podatek od czynności cywilnoprawnych</t>
  </si>
  <si>
    <t>0910</t>
  </si>
  <si>
    <t>Odsetki od nieterminowych wypłat z tytułu podatków i opłat</t>
  </si>
  <si>
    <t>Wpływy z innych opłat stanowiących dochody jednostek samorządu terytorialnego na podstawie ustaw</t>
  </si>
  <si>
    <t>0400</t>
  </si>
  <si>
    <t>Wpływy z opłaty produktowej</t>
  </si>
  <si>
    <t>0410</t>
  </si>
  <si>
    <t>Wpływy z opłaty skarbowej</t>
  </si>
  <si>
    <t>0480</t>
  </si>
  <si>
    <t>Wpływy z opłat za zezwolenia sprzedaży alkoholu</t>
  </si>
  <si>
    <t>0490</t>
  </si>
  <si>
    <t>Wpływy z innych lokalnych opłat pobieranych przez jednostki samorządu terytorialnego na podstawie odrębnych ustaw</t>
  </si>
  <si>
    <t>Udziały gmin w podatkach stanowiących dochód budżetu państwa</t>
  </si>
  <si>
    <t>0010</t>
  </si>
  <si>
    <t>Podatek dochodowy od osób fizycznych</t>
  </si>
  <si>
    <t>0020</t>
  </si>
  <si>
    <t>Podatek dochodowy od osób prawnych</t>
  </si>
  <si>
    <t>Różne rozliczenia</t>
  </si>
  <si>
    <t>Część oświatowa subwencji ogólnej dla jednostek samorządu terytorialnego</t>
  </si>
  <si>
    <t>Subwencje ogólne z budżetu państwa</t>
  </si>
  <si>
    <t>Część wyrównawcza subwencji ogólnej dla gmin</t>
  </si>
  <si>
    <t>Różne rozliczenia finansowe</t>
  </si>
  <si>
    <t>0920</t>
  </si>
  <si>
    <t>Pozostałe odsetki</t>
  </si>
  <si>
    <t>Dotacje otrzymane z państwowych funduszy celowych na realizację zadań bieżących jednostek sektora finansów publicznych</t>
  </si>
  <si>
    <t>Część równoważąca subwencji ogólnej dla gmin</t>
  </si>
  <si>
    <t>Oświata i wychowanie</t>
  </si>
  <si>
    <t>Szkoły podstawowe</t>
  </si>
  <si>
    <t>0970</t>
  </si>
  <si>
    <t>Wpływy z różnych dochodów</t>
  </si>
  <si>
    <t>Ochrona zdrowia</t>
  </si>
  <si>
    <t>Pomoc społeczna</t>
  </si>
  <si>
    <t>Świadczenia rodzinne, świadczenia z funduszu alimentacyjnego oraz składki na ubezpieczenie emerytalne i rentowe z ubezpieczenia społecznego</t>
  </si>
  <si>
    <t>0900</t>
  </si>
  <si>
    <t>Odsetki od dotacji oraz płatności: wykorzystanych niezgodnie z przeznaczeniem lub wykorzystanych z naruszeniem procedur, o których mowa w art. 184 ustawy, pobranych nienależnie lub w nadmiernej wysokości</t>
  </si>
  <si>
    <t>Dochody jednostek samorządu terytorialnego związane z realizacją zadań z zakresu administracji rządowej oraz innych zadań zleconych ustawami</t>
  </si>
  <si>
    <t>Wpływy ze zwrotów dotacji oraz płatności, w tym wykorzystywanych niezgodnie z przeznaczeniem lub wykorzystanych z naruszeniem procedur, o których mowa w art. 184 ustawy, pobranych nienależnie lub w nadmiernej wysokości</t>
  </si>
  <si>
    <t>Składki na ubezpieczenie zdrowotne opłacane z osoby pobierające niektóre świadczenia z pomocy społecznej, niektóre świadczenia rodzinne oraz za osoby uczestniczące w zajęciach w centrum integracji społecznej</t>
  </si>
  <si>
    <t>Dotacje celowe otrzymane z budżetu państwa na realizację własnych zadań bieżących gmin (związków gmin)</t>
  </si>
  <si>
    <t>Zasiłki i pomoc w naturze oraz składki na ubezpieczenie emerytalne i rentowe</t>
  </si>
  <si>
    <t>Zasiłki stałe</t>
  </si>
  <si>
    <t>Ośrodki pomocy społecznej</t>
  </si>
  <si>
    <t>Pozostałe zadania w zakresie polityki społecznej</t>
  </si>
  <si>
    <t>Edukacyjna opieka wychowawcza</t>
  </si>
  <si>
    <t>Pomoc materialna dla uczniów</t>
  </si>
  <si>
    <t>Gospodarka komunalna i ochrona środowiska</t>
  </si>
  <si>
    <t>Gospodarka ściekowa i ochrona wód</t>
  </si>
  <si>
    <t>Wpływy i wydatki związane z gromadzeniem środków z opłat i kar za korzystanie ze środowiska</t>
  </si>
  <si>
    <t>Kultura i ochrona dziedzictwa narodowego</t>
  </si>
  <si>
    <t>Domy i ośrodki kultury, świetlice i kluby</t>
  </si>
  <si>
    <t>Biblioteki</t>
  </si>
  <si>
    <t>Kultura fizyczna</t>
  </si>
  <si>
    <t>Zadania w zakresie kultury fizycznej</t>
  </si>
  <si>
    <t>Załącznik Nr 2</t>
  </si>
  <si>
    <t>ZREALIZOWANE WYDATKI BUDŻETU GMINY RYMAŃ</t>
  </si>
  <si>
    <t>Treść</t>
  </si>
  <si>
    <t>Plan wydatków ogółem</t>
  </si>
  <si>
    <t>Wydatki bieżące</t>
  </si>
  <si>
    <t>Wydatki majątkowe</t>
  </si>
  <si>
    <t>W tym</t>
  </si>
  <si>
    <t>Wynagrodzenia i pochodne od wynagrodzeń</t>
  </si>
  <si>
    <t>Dotacje</t>
  </si>
  <si>
    <t>plan</t>
  </si>
  <si>
    <t>realizacja</t>
  </si>
  <si>
    <t>Rolnictwo i Łowiectwo</t>
  </si>
  <si>
    <t>01030</t>
  </si>
  <si>
    <t>Izby rolnicze</t>
  </si>
  <si>
    <t>2850</t>
  </si>
  <si>
    <t>Wypłaty gmin na rzecz izb rolniczych w wysokości 2% uzyskanych wpływów z podatku rolnego</t>
  </si>
  <si>
    <t>4110</t>
  </si>
  <si>
    <t>Składki na ubezpieczenie społeczne</t>
  </si>
  <si>
    <t>4120</t>
  </si>
  <si>
    <t>Składki na Fundusz Pracy</t>
  </si>
  <si>
    <t>4170</t>
  </si>
  <si>
    <t>Wynagrodzenie bezosobowe</t>
  </si>
  <si>
    <t>4210</t>
  </si>
  <si>
    <t>Zakup materiałów i wyposażenia</t>
  </si>
  <si>
    <t>4300</t>
  </si>
  <si>
    <t>Zakup usług pozostałych</t>
  </si>
  <si>
    <t>4430</t>
  </si>
  <si>
    <t>Różne opłaty i składki</t>
  </si>
  <si>
    <t>400</t>
  </si>
  <si>
    <t>Wytwarzanie i zaopatrywanie w energię elektryczną, gez i wodę</t>
  </si>
  <si>
    <t>40002</t>
  </si>
  <si>
    <t>Dostarczanie wody</t>
  </si>
  <si>
    <t>600</t>
  </si>
  <si>
    <t>Łączność i transport</t>
  </si>
  <si>
    <t>12</t>
  </si>
  <si>
    <t>13</t>
  </si>
  <si>
    <t>60016</t>
  </si>
  <si>
    <t>Drogi publiczne gminne</t>
  </si>
  <si>
    <t>6050</t>
  </si>
  <si>
    <t>Wydatki inwestycyjne jednostek budżetowych</t>
  </si>
  <si>
    <t>700</t>
  </si>
  <si>
    <t>70005</t>
  </si>
  <si>
    <t>4260</t>
  </si>
  <si>
    <t>Zakup energii</t>
  </si>
  <si>
    <t>4270</t>
  </si>
  <si>
    <t>Zakup usług remontowych</t>
  </si>
  <si>
    <t>4610</t>
  </si>
  <si>
    <t>Koszty postępowania sądowego i prokuratorskiego</t>
  </si>
  <si>
    <t>710</t>
  </si>
  <si>
    <t>71004</t>
  </si>
  <si>
    <t>Plany zagospodarowania przestrzennego</t>
  </si>
  <si>
    <t>71035</t>
  </si>
  <si>
    <t>750</t>
  </si>
  <si>
    <t>75011</t>
  </si>
  <si>
    <t>4010</t>
  </si>
  <si>
    <t>Wynagrodzenia osobowe pracowników</t>
  </si>
  <si>
    <t>75022</t>
  </si>
  <si>
    <t>Rady gmin (miast i miast na prawach powiatu)</t>
  </si>
  <si>
    <t>3030</t>
  </si>
  <si>
    <t>Różne wydatki na rzecz osób fizycznych</t>
  </si>
  <si>
    <t>4700</t>
  </si>
  <si>
    <t>Szkolenia pracowników niebędących członkami korpusy służby cywilnej</t>
  </si>
  <si>
    <t>75023</t>
  </si>
  <si>
    <t>3020</t>
  </si>
  <si>
    <t>Wydatki osobowe niezaliczone do wynagrodzeń</t>
  </si>
  <si>
    <t>4040</t>
  </si>
  <si>
    <t>Dodatkowe wynagrodzenia roczne</t>
  </si>
  <si>
    <t>4140</t>
  </si>
  <si>
    <t>Wpłaty na Państwowy Fundusz Rehabilitacji Osób Niepełnosprawnych</t>
  </si>
  <si>
    <t>4240</t>
  </si>
  <si>
    <t>Zakup pomocy naukowych, dydaktycznych i książek</t>
  </si>
  <si>
    <t>4280</t>
  </si>
  <si>
    <t>Zakup usług zdrowotnych</t>
  </si>
  <si>
    <t>4350</t>
  </si>
  <si>
    <t>Zakup usług dostępu do sieci Internet</t>
  </si>
  <si>
    <t>4360</t>
  </si>
  <si>
    <t>Opłaty z tytułu usług telekomunikacyjnych świadczonych w stacjonarnej publicznej sieci telefonicznej</t>
  </si>
  <si>
    <t>4410</t>
  </si>
  <si>
    <t>Podróże służbowe krajowe</t>
  </si>
  <si>
    <t>4420</t>
  </si>
  <si>
    <t>Podróże służbowe zagraniczne</t>
  </si>
  <si>
    <t>Odpisy na zakładowy fundusz świadczeń socjalnych</t>
  </si>
  <si>
    <t>75075</t>
  </si>
  <si>
    <t>Promocja jednostek samorządu terytorialnego</t>
  </si>
  <si>
    <t>75095</t>
  </si>
  <si>
    <t>4440</t>
  </si>
  <si>
    <t>751</t>
  </si>
  <si>
    <t>75101</t>
  </si>
  <si>
    <t>754</t>
  </si>
  <si>
    <t>75412</t>
  </si>
  <si>
    <t>wynagrodzenia bezosobowe</t>
  </si>
  <si>
    <t>75421</t>
  </si>
  <si>
    <t>Zarządzanie kryzysowe</t>
  </si>
  <si>
    <t>4810</t>
  </si>
  <si>
    <t>Rezerwy</t>
  </si>
  <si>
    <t>75495</t>
  </si>
  <si>
    <t>4100</t>
  </si>
  <si>
    <t>Wynagrodzenia agencyjno- prowizyjne</t>
  </si>
  <si>
    <t>757</t>
  </si>
  <si>
    <t>Obsługa długu publicznego</t>
  </si>
  <si>
    <t>75702</t>
  </si>
  <si>
    <t>Obsługa papierów wartościowych, kredytów i pożyczek jednostek samorządu terytorialnego</t>
  </si>
  <si>
    <t>8070</t>
  </si>
  <si>
    <t>Odsetki i dyskonto od skarbowych papierów wartościowych, kredytów i pożyczek oraz innych instrumentów finansowych związanych z obsługą długu krajowego</t>
  </si>
  <si>
    <t>758</t>
  </si>
  <si>
    <t>75814</t>
  </si>
  <si>
    <t>801</t>
  </si>
  <si>
    <t>80101</t>
  </si>
  <si>
    <t>2540</t>
  </si>
  <si>
    <t>Dotacja podmiotowa z budżetu dla niepublicznej jednostki systemu oświaty</t>
  </si>
  <si>
    <t>3240</t>
  </si>
  <si>
    <t>Stypendia dla uczniów</t>
  </si>
  <si>
    <t>Opłaty z tytułu usług telekomunikacyjnych świadczonych w ruchomej publicznej sieci telefonicznej</t>
  </si>
  <si>
    <t>Oddziały przedszkolne w szkołach podstawowych</t>
  </si>
  <si>
    <t>Dodatkowe wynagrodzenie roczne</t>
  </si>
  <si>
    <t>Inne formy wychowania przedszkolnego</t>
  </si>
  <si>
    <t>Gimnazja</t>
  </si>
  <si>
    <t>Dowożenie uczniów do szkół</t>
  </si>
  <si>
    <t>Dokształcanie i doskonalenie nauczycieli</t>
  </si>
  <si>
    <t>Zwalczanie narkomanii</t>
  </si>
  <si>
    <t>Przeciwdziałania alkoholizmowi</t>
  </si>
  <si>
    <t>Zwrot dotacji oraz płatności, w tym wykorzystanych niezgodnie z przeznaczeniem lub wykorzystanych z naruszeniem procedur, o których mowa w art. 184 ustawy, pobranych niezależnie lub w nadmiernej wysokości</t>
  </si>
  <si>
    <t>Świadczenia społeczne</t>
  </si>
  <si>
    <t>Odsetki od dotacji oraz płatności: wykorzystanych niezgodnie z przeznaczeniem lub wykorzystanych z naruszeniem procedur, o których mowa w art. 184 ustawy, pobranych niezależnie lub w nadmiernej wysokości</t>
  </si>
  <si>
    <t>Składki na ubezpieczenie zdrowotne opłacane za osoby pobierające niektóre świadczenia z pomocy społecznej, niektóre świadczenia rodzinne oraz za osoby uczestniczące w zajęciach w centrum integracji społecznej</t>
  </si>
  <si>
    <t>Zakup usług przez jednostki samorządu terytorialnego od innych jednostek samorządu terytorialnego</t>
  </si>
  <si>
    <t>Dodatki mieszkaniowe</t>
  </si>
  <si>
    <t>Zakup usług obejmujących wykonanie ekspertyz, analiz i opinii</t>
  </si>
  <si>
    <t>Usługi opiekuńcze i specjalistyczne usługi opiekuńcze</t>
  </si>
  <si>
    <t>Pozostałe działania w zakresie polityki społecznej</t>
  </si>
  <si>
    <t>Rehabilitacja zawodowa i społeczna osób niepełnosprawnych</t>
  </si>
  <si>
    <t>Świetlice szkolne</t>
  </si>
  <si>
    <t>Oczyszczanie miast i wsi</t>
  </si>
  <si>
    <t>Utrzymanie zieleni w miastach i gminach</t>
  </si>
  <si>
    <t>Oświetlenie ulic, placów, dróg</t>
  </si>
  <si>
    <t>Przelewy redystrybucyjne</t>
  </si>
  <si>
    <t>Domy i ośrodku kultury, kluby i świetlice</t>
  </si>
  <si>
    <t>Wydatki na zakupy inwestycyjne jednostek budżetowych</t>
  </si>
  <si>
    <t>Ochrona zabytków i opieka nad zabytkami</t>
  </si>
  <si>
    <t>Załącznik nr 3</t>
  </si>
  <si>
    <t>Lp.</t>
  </si>
  <si>
    <t>Przychody ogółem</t>
  </si>
  <si>
    <t>1.</t>
  </si>
  <si>
    <t>Kredyty</t>
  </si>
  <si>
    <t>952</t>
  </si>
  <si>
    <t>2.</t>
  </si>
  <si>
    <t>Pożyczki</t>
  </si>
  <si>
    <t>3.</t>
  </si>
  <si>
    <t>Pożyczki na finansowanie zadań realizowanych z udziałem środków pochodzących z budżetu UE</t>
  </si>
  <si>
    <t>903</t>
  </si>
  <si>
    <t>4.</t>
  </si>
  <si>
    <t>Spłata pożyczek udzielonych</t>
  </si>
  <si>
    <t>951</t>
  </si>
  <si>
    <t>5.</t>
  </si>
  <si>
    <t>Prywatyzacja majątku jst</t>
  </si>
  <si>
    <t>944</t>
  </si>
  <si>
    <t>6.</t>
  </si>
  <si>
    <t>Nadwyżka budżetowa z lat ubiegłych</t>
  </si>
  <si>
    <t>957</t>
  </si>
  <si>
    <t>7.</t>
  </si>
  <si>
    <t>Papiery wartościowe (obligacje)</t>
  </si>
  <si>
    <t>931</t>
  </si>
  <si>
    <t>8.</t>
  </si>
  <si>
    <t>Inne źródła (wolne środki)</t>
  </si>
  <si>
    <t>955</t>
  </si>
  <si>
    <t>Rozchody ogółem</t>
  </si>
  <si>
    <t>Spłaty kredytów</t>
  </si>
  <si>
    <t>992</t>
  </si>
  <si>
    <t>Spłaty pożyczek</t>
  </si>
  <si>
    <t>Spłata pożyczek otrzymanych na finansowanie zadań realizowanych z udziałem środków pochodzących z budżetu UE</t>
  </si>
  <si>
    <t>963</t>
  </si>
  <si>
    <t>Udzielone pożyczki</t>
  </si>
  <si>
    <t>991</t>
  </si>
  <si>
    <t>Lokaty</t>
  </si>
  <si>
    <t>994</t>
  </si>
  <si>
    <t>Wykup papierów wartościowych (obligacji)</t>
  </si>
  <si>
    <t>982</t>
  </si>
  <si>
    <t>Rozchody z tytułu innych rozliczeń</t>
  </si>
  <si>
    <t>995</t>
  </si>
  <si>
    <t>Załącznik nr 4</t>
  </si>
  <si>
    <t>Nazwa zadania inwestycyjnego i okres realizacji (w latach)</t>
  </si>
  <si>
    <t>Jednostka organizacyjna realizująca program lub koordynująca wykonanie programu</t>
  </si>
  <si>
    <t>Z tego źródła finansowania</t>
  </si>
  <si>
    <t>Środku budżetu jst</t>
  </si>
  <si>
    <t>Środki wymienione w art.5 ust 1 pkt 2</t>
  </si>
  <si>
    <t>Inne źródła</t>
  </si>
  <si>
    <t xml:space="preserve">Plan </t>
  </si>
  <si>
    <t>Wykonanie</t>
  </si>
  <si>
    <t>9.</t>
  </si>
  <si>
    <t>10.</t>
  </si>
  <si>
    <t>80195</t>
  </si>
  <si>
    <t>921</t>
  </si>
  <si>
    <t>92109</t>
  </si>
  <si>
    <t>926</t>
  </si>
  <si>
    <t>92695</t>
  </si>
  <si>
    <t>OGÓŁEM</t>
  </si>
  <si>
    <t>Załącznik Nr 5</t>
  </si>
  <si>
    <t>ZESTAWIENIE</t>
  </si>
  <si>
    <t>Nazwa programu</t>
  </si>
  <si>
    <t>Plan wg. uchwały</t>
  </si>
  <si>
    <t>Zmiany na podstawie Uchwał Rady i Zarządzeń Wójta Kwota zmian (+)(-)</t>
  </si>
  <si>
    <t>Plan po zmianach</t>
  </si>
  <si>
    <t>Wykonanie ogółem</t>
  </si>
  <si>
    <t>Gmina</t>
  </si>
  <si>
    <t>UE</t>
  </si>
  <si>
    <t>RAZEM</t>
  </si>
  <si>
    <t>Budżet Państwa</t>
  </si>
  <si>
    <t>Ogółem</t>
  </si>
  <si>
    <t>Jesteśmy aktywni</t>
  </si>
  <si>
    <t>Załącznik Nr 6</t>
  </si>
  <si>
    <t xml:space="preserve">Dochody i wydatki związane z realizacją zadań z zakresu administracji rządowej </t>
  </si>
  <si>
    <t>Dotacje ogółem</t>
  </si>
  <si>
    <t>Wydatki ogółem</t>
  </si>
  <si>
    <t>Świadczenia na rzecz osób fizycznych</t>
  </si>
  <si>
    <t>Załącznik Nr 7</t>
  </si>
  <si>
    <t xml:space="preserve">      Zakres        (przeznaczenie dotacji)</t>
  </si>
  <si>
    <t>Planowana kwota dotacji</t>
  </si>
  <si>
    <t>Niepubliczna Szkoła Podstawowa klasy 1-3</t>
  </si>
  <si>
    <t>OGÓŁEM:</t>
  </si>
  <si>
    <t>Wskaźnik (6:5)</t>
  </si>
  <si>
    <t>75615</t>
  </si>
  <si>
    <t>\</t>
  </si>
  <si>
    <t>SUMA:</t>
  </si>
  <si>
    <t>SUMA</t>
  </si>
  <si>
    <t>4370</t>
  </si>
  <si>
    <t>`</t>
  </si>
  <si>
    <t>Wydatki na obsługę długu</t>
  </si>
  <si>
    <t>852</t>
  </si>
  <si>
    <t>85212</t>
  </si>
  <si>
    <t>85213</t>
  </si>
  <si>
    <t>Urząd Gminy Rymań</t>
  </si>
  <si>
    <t>11.</t>
  </si>
  <si>
    <t>13.</t>
  </si>
  <si>
    <t>14.</t>
  </si>
  <si>
    <t>Budowa świetlicy wiejskiej i placu zabaw w Dębicy</t>
  </si>
  <si>
    <t>Załącznik Nr 8</t>
  </si>
  <si>
    <t>Dotacie otrzymane</t>
  </si>
  <si>
    <t>Dotacje na zadania bieżące</t>
  </si>
  <si>
    <t>z tego:</t>
  </si>
  <si>
    <t>2010</t>
  </si>
  <si>
    <t>podatek od środków transportowych</t>
  </si>
  <si>
    <t>wpływy z różnych opłat</t>
  </si>
  <si>
    <t>wpływy z różnych dochodów</t>
  </si>
  <si>
    <t>pozostałe podatki na rzecz budżetów jednostek samorzadu terytorialnego</t>
  </si>
  <si>
    <t>różne opłaty i składki</t>
  </si>
  <si>
    <t>85295</t>
  </si>
  <si>
    <t>75416</t>
  </si>
  <si>
    <t>0570</t>
  </si>
  <si>
    <t>4480</t>
  </si>
  <si>
    <t>4500</t>
  </si>
  <si>
    <t>6060</t>
  </si>
  <si>
    <t>2310</t>
  </si>
  <si>
    <t>75818</t>
  </si>
  <si>
    <t>dotacje celowe przekazane gminie na zadania bieżące realizowane na podstawie porozumień między jednostkami samorzadu terytorialnego</t>
  </si>
  <si>
    <t>podatek od nieruchomoścui</t>
  </si>
  <si>
    <t>zakupy inwestycyjne jednostek budżetowych</t>
  </si>
  <si>
    <t>składki na ubezpieczenie społeczne</t>
  </si>
  <si>
    <t>rezerwy na inwestycje i zakupy inwestycyjne</t>
  </si>
  <si>
    <t>OSP Rymań</t>
  </si>
  <si>
    <t>900</t>
  </si>
  <si>
    <t>90003</t>
  </si>
  <si>
    <t>12.</t>
  </si>
  <si>
    <t>92120</t>
  </si>
  <si>
    <t>Dofinansowanie remontu kościoła zabytkowego w Dębicy</t>
  </si>
  <si>
    <t>6207</t>
  </si>
  <si>
    <t>Grzywny, mandaty i inne kary pieniężne od osób fizycznych</t>
  </si>
  <si>
    <t>Straż gminna (miejska)</t>
  </si>
  <si>
    <t>85206</t>
  </si>
  <si>
    <t>2030</t>
  </si>
  <si>
    <t>Gospodarka odpadami</t>
  </si>
  <si>
    <t>Pozostałe podatki na rzecz budżetów jednostek samorządu terytorialnego</t>
  </si>
  <si>
    <t>6170</t>
  </si>
  <si>
    <t>Dotacje celowe przekazane gminie na zadania bieżące realizowane na podstawie porozumień (umów) między jednostkami samorządu terytorialnego</t>
  </si>
  <si>
    <t>Rezerwy ogólne i celowe</t>
  </si>
  <si>
    <t>Składki na ubezpieczenia społeczne</t>
  </si>
  <si>
    <t>Wynagrodzenia bezosobowe</t>
  </si>
  <si>
    <t>Szkoła bez barier</t>
  </si>
  <si>
    <t>Aktywność rozwija</t>
  </si>
  <si>
    <t xml:space="preserve"> </t>
  </si>
  <si>
    <t>Dotacja przekazana do 31.12.2012</t>
  </si>
  <si>
    <t>Plan na 2013r.</t>
  </si>
  <si>
    <t>0870</t>
  </si>
  <si>
    <t>wpływy ze sprzedaży składników majątkowych</t>
  </si>
  <si>
    <t>wpływy z innych lokalnych opłat pobieranych przez jednostki samorządu terytorialnego na podstawie odrębnych ustaw</t>
  </si>
  <si>
    <t>wpływy z usług</t>
  </si>
  <si>
    <t>Przychody i rozchody budżetu do 30.06.   2013 r.</t>
  </si>
  <si>
    <t>Kwota planowana w 2013 r.</t>
  </si>
  <si>
    <t>Realizacja od 01.01.2013r. do 30.06.2013r.</t>
  </si>
  <si>
    <t>Zakup pługa do odśnieżania dróg</t>
  </si>
  <si>
    <t>Modernizacja budynku biurowo - garażowo - warsztatowego przy ul. Koszalińskiej 40 w Rymaniu (stacja obsługi)</t>
  </si>
  <si>
    <t xml:space="preserve">Wymiana siatki ogrodzeniowej na cmentarzu komunalnym w Rymaniu oraz położenie polbruku od bramy wjazdowej do kaplicy </t>
  </si>
  <si>
    <t>Wymiana ogrodzenia na cmentarzu w Gorawinie</t>
  </si>
  <si>
    <t>Wyrównanie i utwardzenie działki pod nowy cmentarz w Rymaniu</t>
  </si>
  <si>
    <t>Zakup i montaż nagłośnienia w kaplicy w Rymaniu</t>
  </si>
  <si>
    <t>Wpłata do Zwoiązku Miast i Gmin Dorzecza Parsęty na realizację projektu"Przeciwdziałanie wykluczeniu cyfrowemuna terenie gmin zrzeszonych w Związku Mist i Gmin Dorzecza Parsęty"</t>
  </si>
  <si>
    <t>Zakup i montaż centrali telefonicznej w budynku urzędu gminy</t>
  </si>
  <si>
    <t>zakup samochodu dostawczego używanego</t>
  </si>
  <si>
    <t>75411</t>
  </si>
  <si>
    <t>Dotacja na dofinansowanie zakupu łodzi ratunkowej przez Komendę Powiatowej Straży Pożarnej w Kołobrzegu</t>
  </si>
  <si>
    <t>8013</t>
  </si>
  <si>
    <t>Zakup autobusu używanego</t>
  </si>
  <si>
    <t>Budowa hali sportowej przy Zespole Szkół W Rymaniu- spłata zobowiązań 2007-2016</t>
  </si>
  <si>
    <t>zakup kosiarki samojezdnej</t>
  </si>
  <si>
    <t>90015</t>
  </si>
  <si>
    <t>zakup dwóch lamp ulicvznych solarnych</t>
  </si>
  <si>
    <t>Budowa sali wiejskiej i placu zabaw w miejscowości Dębica          2010-2013</t>
  </si>
  <si>
    <t>wykonanie dokumentacji technicznej na zagospodarowanie działki nr 145, 263/2, 144/2 w Drozdowie</t>
  </si>
  <si>
    <t>Dofinansowanie zakupu broni do usypiania dzikich i niebezpiecznych zwierząt</t>
  </si>
  <si>
    <t xml:space="preserve">Wydatki na zakupy inwestycyjne jednostek budżetowych </t>
  </si>
  <si>
    <t>4580</t>
  </si>
  <si>
    <t>4600</t>
  </si>
  <si>
    <t>Kary i odszkodowania wypłacane na rzecz osób prawnych i innych jednostek organizacyjnych</t>
  </si>
  <si>
    <t>70095</t>
  </si>
  <si>
    <t>71013</t>
  </si>
  <si>
    <t>Prace geodezyjne i kartograficzne (nieinwestycyjne)</t>
  </si>
  <si>
    <t>Szkolenia pracowników niebędących członkami korpusu służby cywilnej</t>
  </si>
  <si>
    <t>6650</t>
  </si>
  <si>
    <t>Wpłaty gmin i powiatów na rzecz innych jednostek samorządu terytorialnego oraz związków gmin lub związków powiatów na dofinansowanie zadań inwestycyjnych i zakupów inwestycyjnych</t>
  </si>
  <si>
    <t>75405</t>
  </si>
  <si>
    <t>3000</t>
  </si>
  <si>
    <t>Komendy powiatowe Policji</t>
  </si>
  <si>
    <t>Wpłaty jednostek na państwowy fundusz celowy</t>
  </si>
  <si>
    <t>75406</t>
  </si>
  <si>
    <t>Straż Graniczna</t>
  </si>
  <si>
    <t>Komendy powiatowe Państwowej Straży Pożarnej</t>
  </si>
  <si>
    <t>6300</t>
  </si>
  <si>
    <t>Dotacja celowa na pomoc finansową udzielaną między jednostkami samorządu terytorialnego na dofinansowanie własnych zadań inwestycyjnych i zakupów inwestycyjnych</t>
  </si>
  <si>
    <t>75704</t>
  </si>
  <si>
    <t>8020</t>
  </si>
  <si>
    <t>Wypłaty z tytułu gwarancji i poręczeń</t>
  </si>
  <si>
    <t>Rozliczenia z tytułu poręczeń i gwarancji udzielonych przez Skarb Państwa lub jednostkę samorządu terytorialnego</t>
  </si>
  <si>
    <t>Dom pomocy społecznej</t>
  </si>
  <si>
    <t>Dotacja celowa na pomoc finansową udzielaną między jednostkami samorządu terytorialnego na dofinansowanie własnych zadań bieżących</t>
  </si>
  <si>
    <t>Dopłaty w spółkach prawa handlowego</t>
  </si>
  <si>
    <t>Zakupy inwestycyjne jednostek budżetowych</t>
  </si>
  <si>
    <t>Dotacja celowa z budżetu na finansowanie lub dofinansowanie zadań zleconych do realizacji stowarzyszeniom</t>
  </si>
  <si>
    <t>Wpłaty jednostek na państwowy fundusz celowy na finansowanie lub dofinansowanie zadań inwestycyjnych</t>
  </si>
  <si>
    <t>Realizacja 12:14</t>
  </si>
  <si>
    <t>Gminy Rymań od 01.01.2013r. do 31.12.2013r.</t>
  </si>
  <si>
    <t>Realizacja w 2013 r.</t>
  </si>
  <si>
    <t>80103</t>
  </si>
  <si>
    <t>80106</t>
  </si>
  <si>
    <t>2040</t>
  </si>
  <si>
    <t>90002</t>
  </si>
  <si>
    <t>2460</t>
  </si>
  <si>
    <t>Dotacje celowe otrzymane z budżetu państwa na realizację zadań bieżących gmin z zakresu edukacyjnej opeiki wychowawczej finansowanych w całości przez budżet państwa w ramach programów rządowych</t>
  </si>
  <si>
    <t>Środki otrzymane od pozostałych jednostek zaliczanych do sektora finansów publicznych na realizację zadań bieżących jednostek zaliczanych do sektora finansów publicznych</t>
  </si>
  <si>
    <t xml:space="preserve"> od 01.06.2013 do 31.12. 2013r. (ogółem)</t>
  </si>
  <si>
    <t>Realizacja wydatków do 31.12.   2013 r ogółem</t>
  </si>
  <si>
    <t>zakup usług remontowych</t>
  </si>
  <si>
    <t>Inne formy pomocy dla uczniów</t>
  </si>
  <si>
    <t>Wynagrodzenia agencyjno-prowizyjne</t>
  </si>
  <si>
    <t>Dotace celowe z budżetu na finansowanie lub dofinansowanie prac remontowych i konserwatorskich obiektów zabytkowych przekazane jednostkom nie zaliczanych do sektora finansów publicznych</t>
  </si>
  <si>
    <t>Realizacja wydatków budżetowych na zadania inwestycyjne  Gminy Rymań od 01.06.2013 do 31.12.2013r.</t>
  </si>
  <si>
    <t>Wydatki do 31.12.2013 r</t>
  </si>
  <si>
    <t>Realizacja wydatków do 31.12.2013 r.</t>
  </si>
  <si>
    <t>15.</t>
  </si>
  <si>
    <t>16.</t>
  </si>
  <si>
    <t>17.</t>
  </si>
  <si>
    <t>18.</t>
  </si>
  <si>
    <t>projektów realizowanych w ramach programów finansowanych z udziałem środków z funduszy z UE 01.01.2013 do 31.12 2013r.</t>
  </si>
  <si>
    <t>i innych zadań zleconych odrębnymi ustawami od 01.01.2013 do 31.12.2013r.</t>
  </si>
  <si>
    <t>Dotacje podmiotowe udzielone od 01.01.2013 do 31.12.2013 r.</t>
  </si>
  <si>
    <t>Dochody i Wydatki budżetu Gminy Rymań zrealizowane od 01.01.2013 do 31.12.2013 roku związane z realizacją zadań wykonywanych na podstawie porozumień (umów) między jednostkami samorządu terytorialnego</t>
  </si>
  <si>
    <t>w złotych</t>
  </si>
  <si>
    <t>§*</t>
  </si>
  <si>
    <t>Nazwa zadania</t>
  </si>
  <si>
    <t>Kwota dotacji</t>
  </si>
  <si>
    <t>Szkolenie w zakresie piłki nożnej i organizacja rozgrywek w piłce noznej dla mieszkańców Gminy Rymań</t>
  </si>
  <si>
    <t>szkolenia i imprezy z zakresu piłki nożnej</t>
  </si>
  <si>
    <t xml:space="preserve">Załącznik Nr 9
</t>
  </si>
  <si>
    <t>Dotacje celowe udzielone w 2013 r. na zadania własne gminy realizowane przez podmioty nienależące do sektora finansów publicznych</t>
  </si>
  <si>
    <t>Klasyfikacja §</t>
  </si>
</sst>
</file>

<file path=xl/styles.xml><?xml version="1.0" encoding="utf-8"?>
<styleSheet xmlns="http://schemas.openxmlformats.org/spreadsheetml/2006/main">
  <fonts count="30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Times New Roman"/>
      <family val="1"/>
      <charset val="238"/>
    </font>
    <font>
      <b/>
      <sz val="7"/>
      <name val="Tahoma"/>
      <family val="2"/>
      <charset val="238"/>
    </font>
    <font>
      <sz val="7"/>
      <name val="Tahoma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ahoma"/>
      <family val="2"/>
      <charset val="238"/>
    </font>
    <font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Tahoma"/>
      <family val="2"/>
      <charset val="238"/>
    </font>
    <font>
      <b/>
      <sz val="12.5"/>
      <name val="Arial"/>
      <family val="2"/>
      <charset val="238"/>
    </font>
    <font>
      <sz val="8"/>
      <name val="Arial"/>
      <family val="2"/>
      <charset val="238"/>
    </font>
    <font>
      <b/>
      <sz val="8"/>
      <name val="Tahoma"/>
      <family val="2"/>
      <charset val="238"/>
    </font>
    <font>
      <sz val="9"/>
      <color rgb="FFC00000"/>
      <name val="Tahoma"/>
      <family val="2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i/>
      <u/>
      <sz val="8"/>
      <name val="Arial CE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left" vertical="top" wrapText="1"/>
    </xf>
    <xf numFmtId="0" fontId="15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49" fontId="4" fillId="0" borderId="1" xfId="0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0" fillId="0" borderId="0" xfId="0" applyNumberFormat="1" applyAlignment="1">
      <alignment horizontal="center" vertical="center"/>
    </xf>
    <xf numFmtId="2" fontId="1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49" fontId="8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top" wrapText="1"/>
    </xf>
    <xf numFmtId="4" fontId="8" fillId="10" borderId="1" xfId="0" applyNumberFormat="1" applyFont="1" applyFill="1" applyBorder="1" applyAlignment="1">
      <alignment horizontal="center" vertical="center"/>
    </xf>
    <xf numFmtId="4" fontId="8" fillId="11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4" fontId="8" fillId="11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top" wrapText="1"/>
    </xf>
    <xf numFmtId="4" fontId="9" fillId="12" borderId="1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/>
    </xf>
    <xf numFmtId="4" fontId="9" fillId="7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top" wrapText="1"/>
    </xf>
    <xf numFmtId="4" fontId="9" fillId="8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top" wrapText="1"/>
    </xf>
    <xf numFmtId="4" fontId="9" fillId="5" borderId="4" xfId="0" applyNumberFormat="1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center" vertical="center"/>
    </xf>
    <xf numFmtId="4" fontId="9" fillId="11" borderId="1" xfId="0" applyNumberFormat="1" applyFont="1" applyFill="1" applyBorder="1" applyAlignment="1">
      <alignment horizontal="center" vertical="center"/>
    </xf>
    <xf numFmtId="4" fontId="9" fillId="11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2" fontId="6" fillId="8" borderId="1" xfId="0" applyNumberFormat="1" applyFont="1" applyFill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2" fontId="6" fillId="7" borderId="5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49" fontId="6" fillId="0" borderId="3" xfId="0" applyNumberFormat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vertical="center"/>
    </xf>
    <xf numFmtId="4" fontId="0" fillId="0" borderId="4" xfId="0" applyNumberFormat="1" applyBorder="1"/>
    <xf numFmtId="4" fontId="6" fillId="7" borderId="6" xfId="0" applyNumberFormat="1" applyFont="1" applyFill="1" applyBorder="1" applyAlignment="1">
      <alignment vertical="center"/>
    </xf>
    <xf numFmtId="49" fontId="6" fillId="14" borderId="1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right" vertical="center"/>
    </xf>
    <xf numFmtId="2" fontId="6" fillId="8" borderId="5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right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left" vertical="top" wrapText="1"/>
    </xf>
    <xf numFmtId="4" fontId="6" fillId="16" borderId="1" xfId="0" applyNumberFormat="1" applyFont="1" applyFill="1" applyBorder="1" applyAlignment="1">
      <alignment horizontal="right" vertical="center"/>
    </xf>
    <xf numFmtId="4" fontId="5" fillId="16" borderId="1" xfId="0" applyNumberFormat="1" applyFont="1" applyFill="1" applyBorder="1" applyAlignment="1">
      <alignment horizontal="right" vertical="center"/>
    </xf>
    <xf numFmtId="49" fontId="5" fillId="13" borderId="1" xfId="0" applyNumberFormat="1" applyFont="1" applyFill="1" applyBorder="1" applyAlignment="1">
      <alignment horizontal="center" vertical="top"/>
    </xf>
    <xf numFmtId="4" fontId="5" fillId="7" borderId="1" xfId="0" applyNumberFormat="1" applyFont="1" applyFill="1" applyBorder="1" applyAlignment="1">
      <alignment horizontal="right" vertical="center"/>
    </xf>
    <xf numFmtId="2" fontId="5" fillId="7" borderId="1" xfId="0" applyNumberFormat="1" applyFont="1" applyFill="1" applyBorder="1" applyAlignment="1">
      <alignment horizontal="right" vertical="center"/>
    </xf>
    <xf numFmtId="49" fontId="6" fillId="17" borderId="1" xfId="0" applyNumberFormat="1" applyFont="1" applyFill="1" applyBorder="1" applyAlignment="1">
      <alignment horizontal="center" vertical="top"/>
    </xf>
    <xf numFmtId="2" fontId="6" fillId="16" borderId="1" xfId="0" applyNumberFormat="1" applyFont="1" applyFill="1" applyBorder="1" applyAlignment="1">
      <alignment horizontal="right" vertical="center"/>
    </xf>
    <xf numFmtId="49" fontId="5" fillId="15" borderId="1" xfId="0" applyNumberFormat="1" applyFont="1" applyFill="1" applyBorder="1" applyAlignment="1">
      <alignment horizontal="center" vertical="center"/>
    </xf>
    <xf numFmtId="49" fontId="5" fillId="13" borderId="1" xfId="0" applyNumberFormat="1" applyFont="1" applyFill="1" applyBorder="1" applyAlignment="1">
      <alignment horizontal="center" vertical="center"/>
    </xf>
    <xf numFmtId="49" fontId="5" fillId="13" borderId="3" xfId="0" applyNumberFormat="1" applyFont="1" applyFill="1" applyBorder="1" applyAlignment="1">
      <alignment horizontal="center" vertical="center"/>
    </xf>
    <xf numFmtId="4" fontId="6" fillId="16" borderId="6" xfId="0" applyNumberFormat="1" applyFont="1" applyFill="1" applyBorder="1" applyAlignment="1">
      <alignment vertical="center"/>
    </xf>
    <xf numFmtId="49" fontId="6" fillId="17" borderId="1" xfId="0" applyNumberFormat="1" applyFont="1" applyFill="1" applyBorder="1" applyAlignment="1">
      <alignment horizontal="center" vertical="center"/>
    </xf>
    <xf numFmtId="2" fontId="5" fillId="16" borderId="5" xfId="0" applyNumberFormat="1" applyFont="1" applyFill="1" applyBorder="1" applyAlignment="1">
      <alignment horizontal="right" vertical="center"/>
    </xf>
    <xf numFmtId="2" fontId="5" fillId="7" borderId="5" xfId="0" applyNumberFormat="1" applyFont="1" applyFill="1" applyBorder="1" applyAlignment="1">
      <alignment horizontal="right" vertical="center"/>
    </xf>
    <xf numFmtId="2" fontId="6" fillId="16" borderId="5" xfId="0" applyNumberFormat="1" applyFont="1" applyFill="1" applyBorder="1" applyAlignment="1">
      <alignment horizontal="right" vertical="center"/>
    </xf>
    <xf numFmtId="4" fontId="21" fillId="7" borderId="6" xfId="0" applyNumberFormat="1" applyFont="1" applyFill="1" applyBorder="1" applyAlignment="1">
      <alignment vertical="center"/>
    </xf>
    <xf numFmtId="4" fontId="21" fillId="7" borderId="1" xfId="0" applyNumberFormat="1" applyFont="1" applyFill="1" applyBorder="1" applyAlignment="1">
      <alignment horizontal="right" vertical="center"/>
    </xf>
    <xf numFmtId="2" fontId="21" fillId="7" borderId="5" xfId="0" applyNumberFormat="1" applyFont="1" applyFill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center" vertical="center"/>
    </xf>
    <xf numFmtId="49" fontId="6" fillId="16" borderId="1" xfId="0" applyNumberFormat="1" applyFont="1" applyFill="1" applyBorder="1" applyAlignment="1">
      <alignment horizontal="center" vertical="center"/>
    </xf>
    <xf numFmtId="4" fontId="4" fillId="16" borderId="1" xfId="0" applyNumberFormat="1" applyFont="1" applyFill="1" applyBorder="1" applyAlignment="1">
      <alignment horizontal="right" vertical="center"/>
    </xf>
    <xf numFmtId="2" fontId="4" fillId="16" borderId="5" xfId="0" applyNumberFormat="1" applyFont="1" applyFill="1" applyBorder="1" applyAlignment="1">
      <alignment horizontal="right" vertical="center"/>
    </xf>
    <xf numFmtId="4" fontId="6" fillId="16" borderId="6" xfId="0" applyNumberFormat="1" applyFont="1" applyFill="1" applyBorder="1" applyAlignment="1">
      <alignment horizontal="right" vertical="center"/>
    </xf>
    <xf numFmtId="49" fontId="5" fillId="13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right" vertical="center"/>
    </xf>
    <xf numFmtId="2" fontId="5" fillId="7" borderId="12" xfId="0" applyNumberFormat="1" applyFont="1" applyFill="1" applyBorder="1" applyAlignment="1">
      <alignment horizontal="right" vertical="center"/>
    </xf>
    <xf numFmtId="49" fontId="6" fillId="15" borderId="1" xfId="0" applyNumberFormat="1" applyFont="1" applyFill="1" applyBorder="1" applyAlignment="1">
      <alignment horizontal="center" vertical="center"/>
    </xf>
    <xf numFmtId="49" fontId="5" fillId="18" borderId="3" xfId="0" applyNumberFormat="1" applyFont="1" applyFill="1" applyBorder="1" applyAlignment="1">
      <alignment horizontal="center" vertical="center"/>
    </xf>
    <xf numFmtId="49" fontId="6" fillId="18" borderId="1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49" fontId="9" fillId="2" borderId="1" xfId="0" applyNumberFormat="1" applyFont="1" applyFill="1" applyBorder="1" applyAlignment="1">
      <alignment horizontal="center" vertical="center"/>
    </xf>
    <xf numFmtId="4" fontId="9" fillId="2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7" borderId="0" xfId="0" applyNumberFormat="1" applyFont="1" applyFill="1" applyAlignment="1">
      <alignment horizontal="right" vertical="center"/>
    </xf>
    <xf numFmtId="49" fontId="8" fillId="18" borderId="3" xfId="0" applyNumberFormat="1" applyFont="1" applyFill="1" applyBorder="1" applyAlignment="1">
      <alignment horizontal="center" vertical="center"/>
    </xf>
    <xf numFmtId="49" fontId="8" fillId="18" borderId="1" xfId="0" applyNumberFormat="1" applyFont="1" applyFill="1" applyBorder="1" applyAlignment="1">
      <alignment horizontal="center" vertical="center"/>
    </xf>
    <xf numFmtId="49" fontId="8" fillId="21" borderId="1" xfId="0" applyNumberFormat="1" applyFont="1" applyFill="1" applyBorder="1" applyAlignment="1">
      <alignment horizontal="center" vertical="center"/>
    </xf>
    <xf numFmtId="4" fontId="9" fillId="22" borderId="1" xfId="0" applyNumberFormat="1" applyFont="1" applyFill="1" applyBorder="1" applyAlignment="1">
      <alignment horizontal="center" vertical="center"/>
    </xf>
    <xf numFmtId="49" fontId="9" fillId="21" borderId="1" xfId="0" applyNumberFormat="1" applyFont="1" applyFill="1" applyBorder="1" applyAlignment="1">
      <alignment horizontal="center" vertical="center"/>
    </xf>
    <xf numFmtId="49" fontId="9" fillId="18" borderId="1" xfId="0" applyNumberFormat="1" applyFont="1" applyFill="1" applyBorder="1" applyAlignment="1">
      <alignment horizontal="center" vertical="center"/>
    </xf>
    <xf numFmtId="0" fontId="9" fillId="21" borderId="1" xfId="0" applyFont="1" applyFill="1" applyBorder="1" applyAlignment="1">
      <alignment horizontal="left" vertical="top" wrapText="1"/>
    </xf>
    <xf numFmtId="0" fontId="9" fillId="18" borderId="1" xfId="0" applyFont="1" applyFill="1" applyBorder="1" applyAlignment="1">
      <alignment horizontal="left" vertical="top" wrapText="1"/>
    </xf>
    <xf numFmtId="49" fontId="9" fillId="22" borderId="2" xfId="0" applyNumberFormat="1" applyFont="1" applyFill="1" applyBorder="1" applyAlignment="1">
      <alignment horizontal="center" vertical="center"/>
    </xf>
    <xf numFmtId="49" fontId="9" fillId="22" borderId="1" xfId="0" applyNumberFormat="1" applyFont="1" applyFill="1" applyBorder="1" applyAlignment="1">
      <alignment horizontal="center" vertical="center"/>
    </xf>
    <xf numFmtId="0" fontId="9" fillId="22" borderId="1" xfId="0" applyFont="1" applyFill="1" applyBorder="1" applyAlignment="1">
      <alignment horizontal="left" vertical="top" wrapText="1"/>
    </xf>
    <xf numFmtId="49" fontId="9" fillId="19" borderId="1" xfId="0" applyNumberFormat="1" applyFont="1" applyFill="1" applyBorder="1" applyAlignment="1">
      <alignment horizontal="center" vertical="center"/>
    </xf>
    <xf numFmtId="0" fontId="9" fillId="19" borderId="1" xfId="0" applyFont="1" applyFill="1" applyBorder="1" applyAlignment="1">
      <alignment horizontal="left" vertical="top" wrapText="1"/>
    </xf>
    <xf numFmtId="4" fontId="9" fillId="19" borderId="1" xfId="0" applyNumberFormat="1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top" wrapText="1"/>
    </xf>
    <xf numFmtId="0" fontId="9" fillId="18" borderId="1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4" fontId="9" fillId="19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2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2" fontId="6" fillId="16" borderId="4" xfId="0" applyNumberFormat="1" applyFont="1" applyFill="1" applyBorder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0" borderId="1" xfId="0" applyNumberFormat="1" applyFont="1" applyFill="1" applyBorder="1" applyAlignment="1">
      <alignment horizontal="center" vertical="center"/>
    </xf>
    <xf numFmtId="0" fontId="9" fillId="2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49" fontId="8" fillId="21" borderId="3" xfId="0" applyNumberFormat="1" applyFont="1" applyFill="1" applyBorder="1" applyAlignment="1">
      <alignment horizontal="center" vertical="center"/>
    </xf>
    <xf numFmtId="4" fontId="9" fillId="23" borderId="1" xfId="0" applyNumberFormat="1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>
      <alignment horizontal="center" vertical="center"/>
    </xf>
    <xf numFmtId="4" fontId="9" fillId="8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16" borderId="4" xfId="0" applyNumberFormat="1" applyFont="1" applyFill="1" applyBorder="1" applyAlignment="1">
      <alignment horizontal="center" vertical="center"/>
    </xf>
    <xf numFmtId="49" fontId="6" fillId="16" borderId="5" xfId="0" applyNumberFormat="1" applyFont="1" applyFill="1" applyBorder="1" applyAlignment="1">
      <alignment horizontal="center" vertical="center"/>
    </xf>
    <xf numFmtId="49" fontId="6" fillId="14" borderId="13" xfId="0" applyNumberFormat="1" applyFont="1" applyFill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right"/>
    </xf>
    <xf numFmtId="2" fontId="6" fillId="8" borderId="5" xfId="0" applyNumberFormat="1" applyFont="1" applyFill="1" applyBorder="1" applyAlignment="1">
      <alignment horizontal="right"/>
    </xf>
    <xf numFmtId="49" fontId="6" fillId="16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6" fillId="24" borderId="4" xfId="0" applyFont="1" applyFill="1" applyBorder="1" applyAlignment="1">
      <alignment horizontal="center" vertical="center"/>
    </xf>
    <xf numFmtId="0" fontId="26" fillId="24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8" fillId="0" borderId="22" xfId="0" applyFont="1" applyBorder="1"/>
    <xf numFmtId="0" fontId="28" fillId="0" borderId="23" xfId="0" applyFont="1" applyBorder="1"/>
    <xf numFmtId="0" fontId="28" fillId="0" borderId="24" xfId="0" applyFont="1" applyBorder="1"/>
    <xf numFmtId="0" fontId="29" fillId="0" borderId="0" xfId="0" applyFont="1" applyAlignment="1">
      <alignment vertical="center"/>
    </xf>
    <xf numFmtId="4" fontId="28" fillId="0" borderId="23" xfId="0" applyNumberFormat="1" applyFont="1" applyBorder="1"/>
    <xf numFmtId="4" fontId="28" fillId="0" borderId="24" xfId="0" applyNumberFormat="1" applyFont="1" applyBorder="1"/>
    <xf numFmtId="4" fontId="28" fillId="0" borderId="22" xfId="0" applyNumberFormat="1" applyFont="1" applyBorder="1" applyAlignment="1">
      <alignment vertical="center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/>
    </xf>
    <xf numFmtId="4" fontId="28" fillId="0" borderId="23" xfId="0" applyNumberFormat="1" applyFont="1" applyBorder="1" applyAlignment="1">
      <alignment vertical="center"/>
    </xf>
    <xf numFmtId="4" fontId="28" fillId="0" borderId="4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4" fontId="6" fillId="0" borderId="6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4" fillId="17" borderId="6" xfId="0" applyFont="1" applyFill="1" applyBorder="1" applyAlignment="1">
      <alignment horizontal="left" wrapText="1"/>
    </xf>
    <xf numFmtId="0" fontId="4" fillId="17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21" fillId="13" borderId="6" xfId="0" applyFont="1" applyFill="1" applyBorder="1" applyAlignment="1">
      <alignment horizontal="left" wrapText="1"/>
    </xf>
    <xf numFmtId="0" fontId="21" fillId="13" borderId="5" xfId="0" applyFont="1" applyFill="1" applyBorder="1" applyAlignment="1">
      <alignment horizontal="left" wrapText="1"/>
    </xf>
    <xf numFmtId="4" fontId="21" fillId="7" borderId="6" xfId="0" applyNumberFormat="1" applyFont="1" applyFill="1" applyBorder="1" applyAlignment="1">
      <alignment horizontal="right" vertical="center"/>
    </xf>
    <xf numFmtId="4" fontId="21" fillId="7" borderId="5" xfId="0" applyNumberFormat="1" applyFont="1" applyFill="1" applyBorder="1" applyAlignment="1">
      <alignment horizontal="right" vertical="center"/>
    </xf>
    <xf numFmtId="4" fontId="6" fillId="16" borderId="6" xfId="0" applyNumberFormat="1" applyFont="1" applyFill="1" applyBorder="1" applyAlignment="1">
      <alignment horizontal="right" vertical="center"/>
    </xf>
    <xf numFmtId="4" fontId="6" fillId="16" borderId="5" xfId="0" applyNumberFormat="1" applyFont="1" applyFill="1" applyBorder="1" applyAlignment="1">
      <alignment horizontal="right" vertical="center"/>
    </xf>
    <xf numFmtId="0" fontId="4" fillId="17" borderId="6" xfId="0" applyFont="1" applyFill="1" applyBorder="1" applyAlignment="1">
      <alignment horizontal="left" vertical="center" wrapText="1"/>
    </xf>
    <xf numFmtId="0" fontId="4" fillId="17" borderId="5" xfId="0" applyFont="1" applyFill="1" applyBorder="1" applyAlignment="1">
      <alignment horizontal="left" vertical="center" wrapText="1"/>
    </xf>
    <xf numFmtId="4" fontId="20" fillId="0" borderId="0" xfId="0" applyNumberFormat="1" applyFont="1" applyAlignment="1">
      <alignment horizontal="center" wrapText="1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4" fontId="4" fillId="16" borderId="6" xfId="0" applyNumberFormat="1" applyFont="1" applyFill="1" applyBorder="1" applyAlignment="1">
      <alignment horizontal="right" vertical="center"/>
    </xf>
    <xf numFmtId="4" fontId="4" fillId="16" borderId="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 applyProtection="1">
      <alignment horizontal="center" vertical="center" wrapText="1"/>
      <protection locked="0"/>
    </xf>
    <xf numFmtId="2" fontId="3" fillId="0" borderId="14" xfId="0" applyNumberFormat="1" applyFont="1" applyBorder="1" applyAlignment="1" applyProtection="1">
      <alignment horizontal="center" vertical="center" wrapText="1"/>
      <protection locked="0"/>
    </xf>
    <xf numFmtId="2" fontId="3" fillId="0" borderId="15" xfId="0" applyNumberFormat="1" applyFont="1" applyBorder="1" applyAlignment="1" applyProtection="1">
      <alignment horizontal="center" vertical="center" wrapText="1"/>
      <protection locked="0"/>
    </xf>
    <xf numFmtId="2" fontId="3" fillId="0" borderId="10" xfId="0" applyNumberFormat="1" applyFont="1" applyBorder="1" applyAlignment="1" applyProtection="1">
      <alignment horizontal="center" vertical="center" wrapText="1"/>
      <protection locked="0"/>
    </xf>
    <xf numFmtId="2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8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textRotation="90" wrapText="1"/>
    </xf>
    <xf numFmtId="2" fontId="3" fillId="0" borderId="13" xfId="0" applyNumberFormat="1" applyFont="1" applyBorder="1" applyAlignment="1">
      <alignment horizontal="center" vertical="center" textRotation="90" wrapText="1"/>
    </xf>
    <xf numFmtId="2" fontId="3" fillId="0" borderId="2" xfId="0" applyNumberFormat="1" applyFont="1" applyBorder="1" applyAlignment="1">
      <alignment horizontal="center" vertical="center" textRotation="90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/>
    </xf>
    <xf numFmtId="0" fontId="4" fillId="17" borderId="6" xfId="0" applyFont="1" applyFill="1" applyBorder="1" applyAlignment="1">
      <alignment horizontal="left" vertical="top" wrapText="1"/>
    </xf>
    <xf numFmtId="0" fontId="4" fillId="17" borderId="5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6" fillId="7" borderId="6" xfId="0" applyNumberFormat="1" applyFont="1" applyFill="1" applyBorder="1" applyAlignment="1">
      <alignment horizontal="right" vertical="center"/>
    </xf>
    <xf numFmtId="4" fontId="6" fillId="7" borderId="5" xfId="0" applyNumberFormat="1" applyFont="1" applyFill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4" fontId="6" fillId="0" borderId="8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5" fillId="7" borderId="6" xfId="0" applyNumberFormat="1" applyFont="1" applyFill="1" applyBorder="1" applyAlignment="1">
      <alignment horizontal="right" vertical="center"/>
    </xf>
    <xf numFmtId="4" fontId="5" fillId="7" borderId="5" xfId="0" applyNumberFormat="1" applyFont="1" applyFill="1" applyBorder="1" applyAlignment="1">
      <alignment horizontal="right" vertical="center"/>
    </xf>
    <xf numFmtId="4" fontId="6" fillId="8" borderId="6" xfId="0" applyNumberFormat="1" applyFont="1" applyFill="1" applyBorder="1" applyAlignment="1">
      <alignment horizontal="right" vertical="center"/>
    </xf>
    <xf numFmtId="4" fontId="6" fillId="8" borderId="5" xfId="0" applyNumberFormat="1" applyFont="1" applyFill="1" applyBorder="1" applyAlignment="1">
      <alignment horizontal="right" vertical="center"/>
    </xf>
    <xf numFmtId="0" fontId="4" fillId="15" borderId="6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wrapText="1"/>
    </xf>
    <xf numFmtId="0" fontId="4" fillId="18" borderId="5" xfId="0" applyFont="1" applyFill="1" applyBorder="1" applyAlignment="1">
      <alignment horizontal="center" wrapText="1"/>
    </xf>
    <xf numFmtId="4" fontId="6" fillId="16" borderId="6" xfId="0" applyNumberFormat="1" applyFont="1" applyFill="1" applyBorder="1" applyAlignment="1">
      <alignment horizontal="center" vertical="center"/>
    </xf>
    <xf numFmtId="4" fontId="6" fillId="16" borderId="5" xfId="0" applyNumberFormat="1" applyFont="1" applyFill="1" applyBorder="1" applyAlignment="1">
      <alignment horizontal="center" vertical="center"/>
    </xf>
    <xf numFmtId="4" fontId="6" fillId="8" borderId="6" xfId="0" applyNumberFormat="1" applyFont="1" applyFill="1" applyBorder="1" applyAlignment="1">
      <alignment horizontal="center" vertical="center"/>
    </xf>
    <xf numFmtId="4" fontId="6" fillId="8" borderId="5" xfId="0" applyNumberFormat="1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left" wrapText="1"/>
    </xf>
    <xf numFmtId="0" fontId="21" fillId="13" borderId="12" xfId="0" applyFont="1" applyFill="1" applyBorder="1" applyAlignment="1">
      <alignment horizontal="left" wrapText="1"/>
    </xf>
    <xf numFmtId="4" fontId="5" fillId="7" borderId="10" xfId="0" applyNumberFormat="1" applyFont="1" applyFill="1" applyBorder="1" applyAlignment="1">
      <alignment horizontal="right" vertical="center"/>
    </xf>
    <xf numFmtId="4" fontId="5" fillId="7" borderId="12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 vertical="center"/>
    </xf>
    <xf numFmtId="0" fontId="21" fillId="15" borderId="6" xfId="0" applyFont="1" applyFill="1" applyBorder="1" applyAlignment="1">
      <alignment horizontal="left" wrapText="1"/>
    </xf>
    <xf numFmtId="0" fontId="21" fillId="15" borderId="5" xfId="0" applyFont="1" applyFill="1" applyBorder="1" applyAlignment="1">
      <alignment horizontal="left" wrapText="1"/>
    </xf>
    <xf numFmtId="4" fontId="5" fillId="16" borderId="6" xfId="0" applyNumberFormat="1" applyFont="1" applyFill="1" applyBorder="1" applyAlignment="1">
      <alignment horizontal="right" vertical="center"/>
    </xf>
    <xf numFmtId="4" fontId="5" fillId="16" borderId="5" xfId="0" applyNumberFormat="1" applyFont="1" applyFill="1" applyBorder="1" applyAlignment="1">
      <alignment horizontal="right" vertical="center"/>
    </xf>
    <xf numFmtId="0" fontId="4" fillId="14" borderId="6" xfId="0" applyFont="1" applyFill="1" applyBorder="1" applyAlignment="1">
      <alignment horizontal="left" wrapText="1"/>
    </xf>
    <xf numFmtId="0" fontId="4" fillId="14" borderId="5" xfId="0" applyFont="1" applyFill="1" applyBorder="1" applyAlignment="1">
      <alignment horizontal="left" wrapText="1"/>
    </xf>
    <xf numFmtId="49" fontId="6" fillId="8" borderId="3" xfId="0" applyNumberFormat="1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left" wrapText="1"/>
    </xf>
    <xf numFmtId="0" fontId="4" fillId="8" borderId="5" xfId="0" applyFont="1" applyFill="1" applyBorder="1" applyAlignment="1">
      <alignment horizontal="left" wrapText="1"/>
    </xf>
    <xf numFmtId="0" fontId="4" fillId="6" borderId="6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left" wrapText="1"/>
    </xf>
    <xf numFmtId="0" fontId="4" fillId="16" borderId="5" xfId="0" applyFont="1" applyFill="1" applyBorder="1" applyAlignment="1">
      <alignment horizontal="left" wrapText="1"/>
    </xf>
    <xf numFmtId="4" fontId="17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center" vertical="center"/>
    </xf>
    <xf numFmtId="49" fontId="16" fillId="0" borderId="6" xfId="0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4" fillId="17" borderId="6" xfId="0" applyFont="1" applyFill="1" applyBorder="1" applyAlignment="1">
      <alignment vertical="top" wrapText="1"/>
    </xf>
    <xf numFmtId="0" fontId="4" fillId="17" borderId="5" xfId="0" applyFont="1" applyFill="1" applyBorder="1" applyAlignment="1">
      <alignment vertical="top" wrapText="1"/>
    </xf>
    <xf numFmtId="4" fontId="4" fillId="0" borderId="6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4" fillId="14" borderId="6" xfId="0" applyFont="1" applyFill="1" applyBorder="1" applyAlignment="1">
      <alignment horizontal="center" wrapText="1"/>
    </xf>
    <xf numFmtId="0" fontId="4" fillId="14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14" borderId="6" xfId="0" applyFont="1" applyFill="1" applyBorder="1" applyAlignment="1">
      <alignment horizontal="left" vertical="center" wrapText="1"/>
    </xf>
    <xf numFmtId="0" fontId="4" fillId="14" borderId="5" xfId="0" applyFont="1" applyFill="1" applyBorder="1" applyAlignment="1">
      <alignment horizontal="left" vertical="center" wrapText="1"/>
    </xf>
    <xf numFmtId="4" fontId="6" fillId="8" borderId="6" xfId="0" applyNumberFormat="1" applyFont="1" applyFill="1" applyBorder="1" applyAlignment="1">
      <alignment horizontal="right"/>
    </xf>
    <xf numFmtId="4" fontId="6" fillId="8" borderId="5" xfId="0" applyNumberFormat="1" applyFont="1" applyFill="1" applyBorder="1" applyAlignment="1">
      <alignment horizontal="right"/>
    </xf>
    <xf numFmtId="0" fontId="4" fillId="8" borderId="6" xfId="0" applyFont="1" applyFill="1" applyBorder="1" applyAlignment="1">
      <alignment horizontal="center" wrapText="1"/>
    </xf>
    <xf numFmtId="0" fontId="4" fillId="8" borderId="5" xfId="0" applyFont="1" applyFill="1" applyBorder="1" applyAlignment="1">
      <alignment horizontal="center" wrapText="1"/>
    </xf>
    <xf numFmtId="0" fontId="0" fillId="0" borderId="5" xfId="0" applyBorder="1"/>
    <xf numFmtId="0" fontId="8" fillId="5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18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2"/>
  <sheetViews>
    <sheetView workbookViewId="0">
      <selection activeCell="F31" sqref="F31:G31"/>
    </sheetView>
  </sheetViews>
  <sheetFormatPr defaultColWidth="11.5703125" defaultRowHeight="12.75"/>
  <cols>
    <col min="1" max="1" width="5.7109375" style="1" customWidth="1"/>
    <col min="2" max="3" width="6.7109375" style="1" customWidth="1"/>
    <col min="4" max="4" width="19.7109375" style="73" customWidth="1"/>
    <col min="5" max="5" width="19.28515625" style="73" customWidth="1"/>
    <col min="6" max="6" width="3.7109375" style="68" customWidth="1"/>
    <col min="7" max="7" width="9.140625" style="68" customWidth="1"/>
    <col min="8" max="8" width="6.140625" style="60" customWidth="1"/>
    <col min="9" max="9" width="6.5703125" style="60" customWidth="1"/>
    <col min="10" max="10" width="13" style="68" customWidth="1"/>
    <col min="11" max="12" width="12.7109375" style="68" customWidth="1"/>
    <col min="13" max="13" width="13.140625" style="60" customWidth="1"/>
    <col min="14" max="14" width="8.28515625" style="60" customWidth="1"/>
  </cols>
  <sheetData>
    <row r="1" spans="1:14" ht="15.75">
      <c r="I1" s="61"/>
      <c r="M1" s="69"/>
      <c r="N1" s="71" t="s">
        <v>0</v>
      </c>
    </row>
    <row r="2" spans="1:14" ht="16.5">
      <c r="A2" s="303" t="s">
        <v>1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16.5">
      <c r="A3" s="303" t="s">
        <v>461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</row>
    <row r="4" spans="1:14">
      <c r="A4" s="304" t="s">
        <v>401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</row>
    <row r="6" spans="1:14" ht="12.75" customHeight="1">
      <c r="A6" s="310" t="s">
        <v>2</v>
      </c>
      <c r="B6" s="310" t="s">
        <v>3</v>
      </c>
      <c r="C6" s="310" t="s">
        <v>4</v>
      </c>
      <c r="D6" s="313" t="s">
        <v>5</v>
      </c>
      <c r="E6" s="314"/>
      <c r="F6" s="339" t="s">
        <v>403</v>
      </c>
      <c r="G6" s="340"/>
      <c r="H6" s="333" t="s">
        <v>462</v>
      </c>
      <c r="I6" s="334"/>
      <c r="J6" s="319" t="s">
        <v>7</v>
      </c>
      <c r="K6" s="320"/>
      <c r="L6" s="320"/>
      <c r="M6" s="321"/>
      <c r="N6" s="345" t="s">
        <v>342</v>
      </c>
    </row>
    <row r="7" spans="1:14">
      <c r="A7" s="311"/>
      <c r="B7" s="311"/>
      <c r="C7" s="311"/>
      <c r="D7" s="315"/>
      <c r="E7" s="316"/>
      <c r="F7" s="341"/>
      <c r="G7" s="342"/>
      <c r="H7" s="335"/>
      <c r="I7" s="336"/>
      <c r="J7" s="322"/>
      <c r="K7" s="323"/>
      <c r="L7" s="323"/>
      <c r="M7" s="324"/>
      <c r="N7" s="346"/>
    </row>
    <row r="8" spans="1:14" ht="12.75" customHeight="1">
      <c r="A8" s="311"/>
      <c r="B8" s="311"/>
      <c r="C8" s="311"/>
      <c r="D8" s="315"/>
      <c r="E8" s="316"/>
      <c r="F8" s="341"/>
      <c r="G8" s="342"/>
      <c r="H8" s="335"/>
      <c r="I8" s="336"/>
      <c r="J8" s="325" t="s">
        <v>9</v>
      </c>
      <c r="K8" s="326"/>
      <c r="L8" s="329" t="s">
        <v>10</v>
      </c>
      <c r="M8" s="330"/>
      <c r="N8" s="346"/>
    </row>
    <row r="9" spans="1:14">
      <c r="A9" s="311"/>
      <c r="B9" s="311"/>
      <c r="C9" s="311"/>
      <c r="D9" s="315"/>
      <c r="E9" s="316"/>
      <c r="F9" s="341"/>
      <c r="G9" s="342"/>
      <c r="H9" s="335"/>
      <c r="I9" s="336"/>
      <c r="J9" s="327"/>
      <c r="K9" s="328"/>
      <c r="L9" s="331"/>
      <c r="M9" s="332"/>
      <c r="N9" s="346"/>
    </row>
    <row r="10" spans="1:14">
      <c r="A10" s="311"/>
      <c r="B10" s="311"/>
      <c r="C10" s="311"/>
      <c r="D10" s="315"/>
      <c r="E10" s="316"/>
      <c r="F10" s="341"/>
      <c r="G10" s="342"/>
      <c r="H10" s="335"/>
      <c r="I10" s="336"/>
      <c r="J10" s="306" t="s">
        <v>6</v>
      </c>
      <c r="K10" s="306" t="s">
        <v>11</v>
      </c>
      <c r="L10" s="306" t="s">
        <v>6</v>
      </c>
      <c r="M10" s="308" t="s">
        <v>11</v>
      </c>
      <c r="N10" s="346"/>
    </row>
    <row r="11" spans="1:14">
      <c r="A11" s="312"/>
      <c r="B11" s="312"/>
      <c r="C11" s="312"/>
      <c r="D11" s="317"/>
      <c r="E11" s="318"/>
      <c r="F11" s="343"/>
      <c r="G11" s="344"/>
      <c r="H11" s="337"/>
      <c r="I11" s="338"/>
      <c r="J11" s="307"/>
      <c r="K11" s="307"/>
      <c r="L11" s="307"/>
      <c r="M11" s="309"/>
      <c r="N11" s="347"/>
    </row>
    <row r="12" spans="1:14" s="4" customFormat="1" ht="10.5">
      <c r="A12" s="59">
        <v>1</v>
      </c>
      <c r="B12" s="59">
        <v>2</v>
      </c>
      <c r="C12" s="59">
        <v>3</v>
      </c>
      <c r="D12" s="358">
        <v>4</v>
      </c>
      <c r="E12" s="359"/>
      <c r="F12" s="356">
        <v>5</v>
      </c>
      <c r="G12" s="357"/>
      <c r="H12" s="356">
        <v>6</v>
      </c>
      <c r="I12" s="357"/>
      <c r="J12" s="70">
        <v>7</v>
      </c>
      <c r="K12" s="70">
        <v>8</v>
      </c>
      <c r="L12" s="70">
        <v>9</v>
      </c>
      <c r="M12" s="70">
        <v>10</v>
      </c>
      <c r="N12" s="72">
        <v>11</v>
      </c>
    </row>
    <row r="13" spans="1:14" s="65" customFormat="1" ht="12.75" customHeight="1">
      <c r="A13" s="167" t="s">
        <v>12</v>
      </c>
      <c r="B13" s="167"/>
      <c r="C13" s="167"/>
      <c r="D13" s="288" t="s">
        <v>13</v>
      </c>
      <c r="E13" s="289"/>
      <c r="F13" s="286">
        <v>354644.82</v>
      </c>
      <c r="G13" s="287"/>
      <c r="H13" s="286">
        <v>354644.82</v>
      </c>
      <c r="I13" s="287"/>
      <c r="J13" s="101">
        <v>354644.82</v>
      </c>
      <c r="K13" s="101">
        <v>354644.82</v>
      </c>
      <c r="L13" s="168">
        <v>0</v>
      </c>
      <c r="M13" s="168">
        <v>0</v>
      </c>
      <c r="N13" s="169">
        <f>H13/F13*100</f>
        <v>100</v>
      </c>
    </row>
    <row r="14" spans="1:14" s="5" customFormat="1" ht="11.25">
      <c r="A14" s="348"/>
      <c r="B14" s="170" t="s">
        <v>14</v>
      </c>
      <c r="C14" s="170"/>
      <c r="D14" s="350" t="s">
        <v>15</v>
      </c>
      <c r="E14" s="351"/>
      <c r="F14" s="286">
        <v>354644.82</v>
      </c>
      <c r="G14" s="287"/>
      <c r="H14" s="286">
        <v>354644.82</v>
      </c>
      <c r="I14" s="287"/>
      <c r="J14" s="165">
        <v>354644.82</v>
      </c>
      <c r="K14" s="165">
        <v>354644.82</v>
      </c>
      <c r="L14" s="165">
        <v>0</v>
      </c>
      <c r="M14" s="165">
        <v>0</v>
      </c>
      <c r="N14" s="171">
        <f>H14/F14*100</f>
        <v>100</v>
      </c>
    </row>
    <row r="15" spans="1:14" s="5" customFormat="1" ht="44.25" customHeight="1">
      <c r="A15" s="349"/>
      <c r="B15" s="62"/>
      <c r="C15" s="62">
        <v>2010</v>
      </c>
      <c r="D15" s="352" t="s">
        <v>16</v>
      </c>
      <c r="E15" s="353"/>
      <c r="F15" s="286">
        <v>354644.82</v>
      </c>
      <c r="G15" s="287"/>
      <c r="H15" s="286">
        <v>354644.82</v>
      </c>
      <c r="I15" s="287"/>
      <c r="J15" s="102">
        <v>354644.82</v>
      </c>
      <c r="K15" s="102">
        <v>354644.82</v>
      </c>
      <c r="L15" s="102">
        <v>0</v>
      </c>
      <c r="M15" s="102">
        <v>0</v>
      </c>
      <c r="N15" s="103">
        <f t="shared" ref="N15:N20" si="0">H15/F15*100</f>
        <v>100</v>
      </c>
    </row>
    <row r="16" spans="1:14" s="65" customFormat="1" ht="11.25" customHeight="1">
      <c r="A16" s="173">
        <v>700</v>
      </c>
      <c r="B16" s="173"/>
      <c r="C16" s="173"/>
      <c r="D16" s="288" t="s">
        <v>18</v>
      </c>
      <c r="E16" s="289"/>
      <c r="F16" s="360">
        <f>F17</f>
        <v>599550</v>
      </c>
      <c r="G16" s="361"/>
      <c r="H16" s="360">
        <f>H17</f>
        <v>722003.89</v>
      </c>
      <c r="I16" s="361"/>
      <c r="J16" s="140">
        <f>J17</f>
        <v>134550</v>
      </c>
      <c r="K16" s="140">
        <f>K17</f>
        <v>148431.88999999998</v>
      </c>
      <c r="L16" s="168">
        <f>L17</f>
        <v>465000</v>
      </c>
      <c r="M16" s="140">
        <f>M17</f>
        <v>573572</v>
      </c>
      <c r="N16" s="169">
        <f t="shared" si="0"/>
        <v>120.42429989158536</v>
      </c>
    </row>
    <row r="17" spans="1:14" s="5" customFormat="1" ht="11.25" customHeight="1">
      <c r="A17" s="354"/>
      <c r="B17" s="176">
        <v>70005</v>
      </c>
      <c r="C17" s="176"/>
      <c r="D17" s="282" t="s">
        <v>19</v>
      </c>
      <c r="E17" s="283"/>
      <c r="F17" s="292">
        <f>SUM(F18:F25)</f>
        <v>599550</v>
      </c>
      <c r="G17" s="293"/>
      <c r="H17" s="292">
        <f>SUM(H18:H25)</f>
        <v>722003.89</v>
      </c>
      <c r="I17" s="293"/>
      <c r="J17" s="175">
        <f>SUM(J18:J25)</f>
        <v>134550</v>
      </c>
      <c r="K17" s="175">
        <f>SUM(K18:K25)</f>
        <v>148431.88999999998</v>
      </c>
      <c r="L17" s="175">
        <f>SUM(L18:L25)</f>
        <v>465000</v>
      </c>
      <c r="M17" s="175">
        <f>SUM(M18:M25)</f>
        <v>573572</v>
      </c>
      <c r="N17" s="171">
        <f>H17/F17*100</f>
        <v>120.42429989158536</v>
      </c>
    </row>
    <row r="18" spans="1:14" s="5" customFormat="1" ht="21.75" customHeight="1">
      <c r="A18" s="355"/>
      <c r="B18" s="354"/>
      <c r="C18" s="63" t="s">
        <v>20</v>
      </c>
      <c r="D18" s="352" t="s">
        <v>21</v>
      </c>
      <c r="E18" s="353"/>
      <c r="F18" s="286">
        <v>2650</v>
      </c>
      <c r="G18" s="287"/>
      <c r="H18" s="286">
        <v>2957.51</v>
      </c>
      <c r="I18" s="287"/>
      <c r="J18" s="102">
        <v>2650</v>
      </c>
      <c r="K18" s="102">
        <v>2957.51</v>
      </c>
      <c r="L18" s="102">
        <v>0</v>
      </c>
      <c r="M18" s="102">
        <v>0</v>
      </c>
      <c r="N18" s="103">
        <f t="shared" si="0"/>
        <v>111.60415094339623</v>
      </c>
    </row>
    <row r="19" spans="1:14" s="5" customFormat="1" ht="11.25">
      <c r="A19" s="355"/>
      <c r="B19" s="355"/>
      <c r="C19" s="63" t="s">
        <v>22</v>
      </c>
      <c r="D19" s="284" t="s">
        <v>23</v>
      </c>
      <c r="E19" s="285"/>
      <c r="F19" s="286">
        <v>0</v>
      </c>
      <c r="G19" s="287"/>
      <c r="H19" s="286">
        <v>879.61</v>
      </c>
      <c r="I19" s="287"/>
      <c r="J19" s="102">
        <v>0</v>
      </c>
      <c r="K19" s="102">
        <v>879.61</v>
      </c>
      <c r="L19" s="102">
        <v>0</v>
      </c>
      <c r="M19" s="102">
        <v>0</v>
      </c>
      <c r="N19" s="103" t="e">
        <f t="shared" si="0"/>
        <v>#DIV/0!</v>
      </c>
    </row>
    <row r="20" spans="1:14" s="5" customFormat="1" ht="44.25" customHeight="1">
      <c r="A20" s="355"/>
      <c r="B20" s="355"/>
      <c r="C20" s="63" t="s">
        <v>24</v>
      </c>
      <c r="D20" s="352" t="s">
        <v>25</v>
      </c>
      <c r="E20" s="353"/>
      <c r="F20" s="286">
        <v>73800</v>
      </c>
      <c r="G20" s="287"/>
      <c r="H20" s="286">
        <v>82667.289999999994</v>
      </c>
      <c r="I20" s="287"/>
      <c r="J20" s="102">
        <v>73800</v>
      </c>
      <c r="K20" s="102">
        <v>82667.289999999994</v>
      </c>
      <c r="L20" s="102">
        <v>0</v>
      </c>
      <c r="M20" s="102">
        <v>0</v>
      </c>
      <c r="N20" s="103">
        <f t="shared" si="0"/>
        <v>112.01529810298103</v>
      </c>
    </row>
    <row r="21" spans="1:14" s="5" customFormat="1" ht="11.25" customHeight="1">
      <c r="A21" s="355"/>
      <c r="B21" s="355"/>
      <c r="C21" s="354" t="s">
        <v>26</v>
      </c>
      <c r="D21" s="366" t="s">
        <v>27</v>
      </c>
      <c r="E21" s="367"/>
      <c r="F21" s="372">
        <v>465000</v>
      </c>
      <c r="G21" s="373"/>
      <c r="H21" s="372">
        <v>573572</v>
      </c>
      <c r="I21" s="373"/>
      <c r="J21" s="378">
        <v>0</v>
      </c>
      <c r="K21" s="378">
        <v>0</v>
      </c>
      <c r="L21" s="378">
        <v>465000</v>
      </c>
      <c r="M21" s="378">
        <v>573572</v>
      </c>
      <c r="N21" s="362">
        <f>H21/F21*100</f>
        <v>123.34881720430107</v>
      </c>
    </row>
    <row r="22" spans="1:14" s="5" customFormat="1" ht="11.25">
      <c r="A22" s="355"/>
      <c r="B22" s="355"/>
      <c r="C22" s="355"/>
      <c r="D22" s="368"/>
      <c r="E22" s="369"/>
      <c r="F22" s="374"/>
      <c r="G22" s="375"/>
      <c r="H22" s="374"/>
      <c r="I22" s="375"/>
      <c r="J22" s="379"/>
      <c r="K22" s="379"/>
      <c r="L22" s="379"/>
      <c r="M22" s="379"/>
      <c r="N22" s="363"/>
    </row>
    <row r="23" spans="1:14" s="5" customFormat="1" ht="0.75" customHeight="1">
      <c r="A23" s="355"/>
      <c r="B23" s="355"/>
      <c r="C23" s="365"/>
      <c r="D23" s="370"/>
      <c r="E23" s="371"/>
      <c r="F23" s="376"/>
      <c r="G23" s="377"/>
      <c r="H23" s="376"/>
      <c r="I23" s="377"/>
      <c r="J23" s="380"/>
      <c r="K23" s="380"/>
      <c r="L23" s="380"/>
      <c r="M23" s="380"/>
      <c r="N23" s="364"/>
    </row>
    <row r="24" spans="1:14" s="5" customFormat="1" ht="11.25">
      <c r="A24" s="355"/>
      <c r="B24" s="355"/>
      <c r="C24" s="63" t="s">
        <v>39</v>
      </c>
      <c r="D24" s="284" t="s">
        <v>40</v>
      </c>
      <c r="E24" s="285"/>
      <c r="F24" s="286">
        <v>58100</v>
      </c>
      <c r="G24" s="287"/>
      <c r="H24" s="286">
        <v>56353.1</v>
      </c>
      <c r="I24" s="287"/>
      <c r="J24" s="102">
        <v>58100</v>
      </c>
      <c r="K24" s="102">
        <v>56353.1</v>
      </c>
      <c r="L24" s="102">
        <v>0</v>
      </c>
      <c r="M24" s="102">
        <v>0</v>
      </c>
      <c r="N24" s="104">
        <f>H24/F24*100</f>
        <v>96.993287435456111</v>
      </c>
    </row>
    <row r="25" spans="1:14" s="5" customFormat="1" ht="11.25">
      <c r="A25" s="355"/>
      <c r="B25" s="355"/>
      <c r="C25" s="63" t="s">
        <v>92</v>
      </c>
      <c r="D25" s="284" t="s">
        <v>93</v>
      </c>
      <c r="E25" s="285"/>
      <c r="F25" s="286">
        <v>0</v>
      </c>
      <c r="G25" s="287"/>
      <c r="H25" s="286">
        <v>5574.38</v>
      </c>
      <c r="I25" s="287"/>
      <c r="J25" s="102">
        <v>0</v>
      </c>
      <c r="K25" s="102">
        <v>5574.38</v>
      </c>
      <c r="L25" s="102">
        <v>0</v>
      </c>
      <c r="M25" s="102">
        <v>0</v>
      </c>
      <c r="N25" s="104" t="e">
        <f>H25/F25*100</f>
        <v>#DIV/0!</v>
      </c>
    </row>
    <row r="26" spans="1:14" s="65" customFormat="1" ht="11.25" customHeight="1">
      <c r="A26" s="173">
        <v>710</v>
      </c>
      <c r="B26" s="173"/>
      <c r="C26" s="173"/>
      <c r="D26" s="288" t="s">
        <v>41</v>
      </c>
      <c r="E26" s="289"/>
      <c r="F26" s="381">
        <v>16000</v>
      </c>
      <c r="G26" s="382"/>
      <c r="H26" s="381">
        <v>22277.47</v>
      </c>
      <c r="I26" s="382"/>
      <c r="J26" s="168">
        <v>16000</v>
      </c>
      <c r="K26" s="168">
        <v>22277.47</v>
      </c>
      <c r="L26" s="168">
        <v>0</v>
      </c>
      <c r="M26" s="168">
        <v>0</v>
      </c>
      <c r="N26" s="178">
        <f t="shared" ref="N26:N87" si="1">H26/F26*100</f>
        <v>139.23418750000002</v>
      </c>
    </row>
    <row r="27" spans="1:14" s="5" customFormat="1" ht="11.25">
      <c r="A27" s="354"/>
      <c r="B27" s="176">
        <v>71035</v>
      </c>
      <c r="C27" s="176"/>
      <c r="D27" s="282" t="s">
        <v>42</v>
      </c>
      <c r="E27" s="283"/>
      <c r="F27" s="292">
        <f>SUM(F28)</f>
        <v>16000</v>
      </c>
      <c r="G27" s="293"/>
      <c r="H27" s="292">
        <f>SUM(H28)</f>
        <v>22277.47</v>
      </c>
      <c r="I27" s="293"/>
      <c r="J27" s="165">
        <v>16000</v>
      </c>
      <c r="K27" s="165">
        <v>22277.47</v>
      </c>
      <c r="L27" s="165">
        <v>0</v>
      </c>
      <c r="M27" s="165">
        <v>0</v>
      </c>
      <c r="N27" s="179">
        <f t="shared" si="1"/>
        <v>139.23418750000002</v>
      </c>
    </row>
    <row r="28" spans="1:14" s="5" customFormat="1" ht="11.25">
      <c r="A28" s="365"/>
      <c r="B28" s="63"/>
      <c r="C28" s="63" t="s">
        <v>39</v>
      </c>
      <c r="D28" s="284" t="s">
        <v>40</v>
      </c>
      <c r="E28" s="285"/>
      <c r="F28" s="286">
        <v>16000</v>
      </c>
      <c r="G28" s="287"/>
      <c r="H28" s="286">
        <v>22277.47</v>
      </c>
      <c r="I28" s="287"/>
      <c r="J28" s="102">
        <v>16000</v>
      </c>
      <c r="K28" s="102">
        <v>22277.47</v>
      </c>
      <c r="L28" s="102">
        <v>0</v>
      </c>
      <c r="M28" s="102">
        <v>0</v>
      </c>
      <c r="N28" s="104">
        <f t="shared" si="1"/>
        <v>139.23418750000002</v>
      </c>
    </row>
    <row r="29" spans="1:14" s="65" customFormat="1" ht="11.25" customHeight="1">
      <c r="A29" s="173">
        <v>750</v>
      </c>
      <c r="B29" s="173"/>
      <c r="C29" s="173"/>
      <c r="D29" s="288" t="s">
        <v>43</v>
      </c>
      <c r="E29" s="289"/>
      <c r="F29" s="290">
        <v>47900</v>
      </c>
      <c r="G29" s="291"/>
      <c r="H29" s="290">
        <v>55803.51</v>
      </c>
      <c r="I29" s="291"/>
      <c r="J29" s="180">
        <f>SUM(J30,J32)</f>
        <v>47900</v>
      </c>
      <c r="K29" s="180">
        <f>SUM(K30,K32,K35)</f>
        <v>55803.51</v>
      </c>
      <c r="L29" s="180">
        <f>SUM(L30,L32)</f>
        <v>0</v>
      </c>
      <c r="M29" s="180">
        <f>SUM(M30,M32)</f>
        <v>0</v>
      </c>
      <c r="N29" s="180">
        <f>H29/F29*100</f>
        <v>116.50002087682674</v>
      </c>
    </row>
    <row r="30" spans="1:14" s="5" customFormat="1" ht="11.25">
      <c r="A30" s="354"/>
      <c r="B30" s="176">
        <v>75011</v>
      </c>
      <c r="C30" s="176"/>
      <c r="D30" s="282" t="s">
        <v>44</v>
      </c>
      <c r="E30" s="283"/>
      <c r="F30" s="292">
        <v>47900</v>
      </c>
      <c r="G30" s="293"/>
      <c r="H30" s="292">
        <v>47900</v>
      </c>
      <c r="I30" s="293"/>
      <c r="J30" s="165">
        <v>47900</v>
      </c>
      <c r="K30" s="165">
        <v>47900</v>
      </c>
      <c r="L30" s="165"/>
      <c r="M30" s="165">
        <v>0</v>
      </c>
      <c r="N30" s="179">
        <f t="shared" si="1"/>
        <v>100</v>
      </c>
    </row>
    <row r="31" spans="1:14" s="5" customFormat="1" ht="39.75" customHeight="1">
      <c r="A31" s="355"/>
      <c r="B31" s="63"/>
      <c r="C31" s="63">
        <v>2010</v>
      </c>
      <c r="D31" s="284" t="s">
        <v>16</v>
      </c>
      <c r="E31" s="285"/>
      <c r="F31" s="286">
        <v>47900</v>
      </c>
      <c r="G31" s="287"/>
      <c r="H31" s="286">
        <v>47900</v>
      </c>
      <c r="I31" s="287"/>
      <c r="J31" s="102">
        <v>47900</v>
      </c>
      <c r="K31" s="102">
        <v>47900</v>
      </c>
      <c r="L31" s="102">
        <v>0</v>
      </c>
      <c r="M31" s="102">
        <v>0</v>
      </c>
      <c r="N31" s="105">
        <f t="shared" si="1"/>
        <v>100</v>
      </c>
    </row>
    <row r="32" spans="1:14" s="5" customFormat="1" ht="11.25" customHeight="1">
      <c r="A32" s="355"/>
      <c r="B32" s="176">
        <v>75023</v>
      </c>
      <c r="C32" s="176"/>
      <c r="D32" s="282" t="s">
        <v>45</v>
      </c>
      <c r="E32" s="283"/>
      <c r="F32" s="292">
        <f>SUM(F33:F34)</f>
        <v>0</v>
      </c>
      <c r="G32" s="293"/>
      <c r="H32" s="292">
        <f>SUM(H33:H34)</f>
        <v>4390.51</v>
      </c>
      <c r="I32" s="293"/>
      <c r="J32" s="165">
        <f>SUM(J33:J34)</f>
        <v>0</v>
      </c>
      <c r="K32" s="165">
        <f>SUM(K33:K34)</f>
        <v>4390.51</v>
      </c>
      <c r="L32" s="165">
        <f>SUM(L33:L34)</f>
        <v>0</v>
      </c>
      <c r="M32" s="165">
        <f>SUM(M33:M34)</f>
        <v>0</v>
      </c>
      <c r="N32" s="179" t="e">
        <f t="shared" si="1"/>
        <v>#DIV/0!</v>
      </c>
    </row>
    <row r="33" spans="1:15" s="5" customFormat="1" ht="11.25">
      <c r="A33" s="355"/>
      <c r="B33" s="414"/>
      <c r="C33" s="66" t="s">
        <v>22</v>
      </c>
      <c r="D33" s="278" t="s">
        <v>23</v>
      </c>
      <c r="E33" s="279"/>
      <c r="F33" s="297">
        <v>0</v>
      </c>
      <c r="G33" s="298"/>
      <c r="H33" s="297">
        <v>432</v>
      </c>
      <c r="I33" s="298"/>
      <c r="J33" s="102">
        <v>0</v>
      </c>
      <c r="K33" s="102">
        <v>432</v>
      </c>
      <c r="L33" s="102">
        <v>0</v>
      </c>
      <c r="M33" s="102">
        <v>0</v>
      </c>
      <c r="N33" s="179" t="e">
        <f t="shared" si="1"/>
        <v>#DIV/0!</v>
      </c>
    </row>
    <row r="34" spans="1:15" s="5" customFormat="1" ht="11.25" customHeight="1">
      <c r="A34" s="355"/>
      <c r="B34" s="415"/>
      <c r="C34" s="66" t="s">
        <v>98</v>
      </c>
      <c r="D34" s="278" t="s">
        <v>99</v>
      </c>
      <c r="E34" s="279"/>
      <c r="F34" s="297">
        <v>0</v>
      </c>
      <c r="G34" s="298"/>
      <c r="H34" s="297">
        <v>3958.51</v>
      </c>
      <c r="I34" s="298"/>
      <c r="J34" s="102">
        <v>0</v>
      </c>
      <c r="K34" s="102">
        <v>3958.51</v>
      </c>
      <c r="L34" s="102">
        <v>0</v>
      </c>
      <c r="M34" s="102">
        <v>0</v>
      </c>
      <c r="N34" s="179" t="e">
        <f t="shared" si="1"/>
        <v>#DIV/0!</v>
      </c>
    </row>
    <row r="35" spans="1:15" s="5" customFormat="1" ht="18.75" customHeight="1">
      <c r="A35" s="227"/>
      <c r="B35" s="228" t="s">
        <v>207</v>
      </c>
      <c r="C35" s="228" t="s">
        <v>98</v>
      </c>
      <c r="D35" s="399" t="s">
        <v>365</v>
      </c>
      <c r="E35" s="400"/>
      <c r="F35" s="401">
        <v>0</v>
      </c>
      <c r="G35" s="401"/>
      <c r="H35" s="401">
        <v>3513</v>
      </c>
      <c r="I35" s="401"/>
      <c r="J35" s="229"/>
      <c r="K35" s="229">
        <v>3513</v>
      </c>
      <c r="L35" s="229"/>
      <c r="M35" s="229"/>
      <c r="N35" s="230" t="e">
        <f t="shared" si="1"/>
        <v>#DIV/0!</v>
      </c>
    </row>
    <row r="36" spans="1:15" s="65" customFormat="1" ht="34.5" customHeight="1">
      <c r="A36" s="188">
        <v>751</v>
      </c>
      <c r="B36" s="188"/>
      <c r="C36" s="188"/>
      <c r="D36" s="395" t="s">
        <v>46</v>
      </c>
      <c r="E36" s="396"/>
      <c r="F36" s="397">
        <f>SUM(F37)</f>
        <v>709</v>
      </c>
      <c r="G36" s="398"/>
      <c r="H36" s="397">
        <f>SUM(H37)</f>
        <v>709</v>
      </c>
      <c r="I36" s="398"/>
      <c r="J36" s="189">
        <v>709</v>
      </c>
      <c r="K36" s="189">
        <v>709</v>
      </c>
      <c r="L36" s="189">
        <v>0</v>
      </c>
      <c r="M36" s="189">
        <v>0</v>
      </c>
      <c r="N36" s="190">
        <f t="shared" si="1"/>
        <v>100</v>
      </c>
    </row>
    <row r="37" spans="1:15" s="5" customFormat="1" ht="23.25" customHeight="1">
      <c r="A37" s="354"/>
      <c r="B37" s="176">
        <v>75101</v>
      </c>
      <c r="C37" s="176"/>
      <c r="D37" s="282" t="s">
        <v>47</v>
      </c>
      <c r="E37" s="283"/>
      <c r="F37" s="292">
        <v>709</v>
      </c>
      <c r="G37" s="293"/>
      <c r="H37" s="292">
        <v>709</v>
      </c>
      <c r="I37" s="293"/>
      <c r="J37" s="165">
        <v>709</v>
      </c>
      <c r="K37" s="165">
        <v>709</v>
      </c>
      <c r="L37" s="165">
        <v>0</v>
      </c>
      <c r="M37" s="165">
        <v>0</v>
      </c>
      <c r="N37" s="179">
        <f t="shared" si="1"/>
        <v>100</v>
      </c>
      <c r="O37" s="158"/>
    </row>
    <row r="38" spans="1:15" s="5" customFormat="1" ht="42" customHeight="1">
      <c r="A38" s="355"/>
      <c r="B38" s="141"/>
      <c r="C38" s="141" t="s">
        <v>362</v>
      </c>
      <c r="D38" s="284" t="s">
        <v>16</v>
      </c>
      <c r="E38" s="285"/>
      <c r="F38" s="383">
        <v>709</v>
      </c>
      <c r="G38" s="384"/>
      <c r="H38" s="383">
        <v>709</v>
      </c>
      <c r="I38" s="384"/>
      <c r="J38" s="142">
        <v>709</v>
      </c>
      <c r="K38" s="142">
        <v>709</v>
      </c>
      <c r="L38" s="142">
        <v>0</v>
      </c>
      <c r="M38" s="142">
        <v>0</v>
      </c>
      <c r="N38" s="143">
        <f t="shared" si="1"/>
        <v>100</v>
      </c>
      <c r="O38" s="158"/>
    </row>
    <row r="39" spans="1:15" s="65" customFormat="1" ht="21" customHeight="1">
      <c r="A39" s="173">
        <v>754</v>
      </c>
      <c r="B39" s="172"/>
      <c r="C39" s="172"/>
      <c r="D39" s="402" t="s">
        <v>48</v>
      </c>
      <c r="E39" s="403"/>
      <c r="F39" s="404">
        <f>SUM(F40,F42)</f>
        <v>950000</v>
      </c>
      <c r="G39" s="405"/>
      <c r="H39" s="404">
        <f>SUM(H40,H42)</f>
        <v>676774.25</v>
      </c>
      <c r="I39" s="405"/>
      <c r="J39" s="166">
        <f>SUM(J40,J42)</f>
        <v>950000</v>
      </c>
      <c r="K39" s="166">
        <v>676774.25</v>
      </c>
      <c r="L39" s="166">
        <f>SUM(L40,L42)</f>
        <v>0</v>
      </c>
      <c r="M39" s="166">
        <f>SUM(M40,M42)</f>
        <v>1456.26</v>
      </c>
      <c r="N39" s="177">
        <f t="shared" si="1"/>
        <v>71.239394736842115</v>
      </c>
    </row>
    <row r="40" spans="1:15" s="65" customFormat="1" ht="15.75" customHeight="1">
      <c r="A40" s="174"/>
      <c r="B40" s="191" t="s">
        <v>212</v>
      </c>
      <c r="C40" s="191"/>
      <c r="D40" s="385" t="s">
        <v>49</v>
      </c>
      <c r="E40" s="386"/>
      <c r="F40" s="391">
        <f>SUM(F41:F41)</f>
        <v>0</v>
      </c>
      <c r="G40" s="392"/>
      <c r="H40" s="391">
        <f>SUM(H41:H41)</f>
        <v>1456.26</v>
      </c>
      <c r="I40" s="392"/>
      <c r="J40" s="165">
        <f>SUM(J41:J41)</f>
        <v>0</v>
      </c>
      <c r="K40" s="165">
        <f>SUM(K41:K41)</f>
        <v>0</v>
      </c>
      <c r="L40" s="165">
        <f>SUM(L41:L41)</f>
        <v>0</v>
      </c>
      <c r="M40" s="165">
        <f>SUM(M41:M41)</f>
        <v>1456.26</v>
      </c>
      <c r="N40" s="177" t="e">
        <f t="shared" si="1"/>
        <v>#DIV/0!</v>
      </c>
    </row>
    <row r="41" spans="1:15" s="65" customFormat="1" ht="18.75" customHeight="1">
      <c r="A41" s="192"/>
      <c r="B41" s="193"/>
      <c r="C41" s="193" t="s">
        <v>404</v>
      </c>
      <c r="D41" s="387" t="s">
        <v>405</v>
      </c>
      <c r="E41" s="388"/>
      <c r="F41" s="393"/>
      <c r="G41" s="394"/>
      <c r="H41" s="393">
        <v>1456.26</v>
      </c>
      <c r="I41" s="394"/>
      <c r="J41" s="142"/>
      <c r="K41" s="142"/>
      <c r="L41" s="142"/>
      <c r="M41" s="142">
        <v>1456.26</v>
      </c>
      <c r="N41" s="143" t="e">
        <f>H41/F41*100</f>
        <v>#DIV/0!</v>
      </c>
    </row>
    <row r="42" spans="1:15" s="5" customFormat="1" ht="11.25" customHeight="1">
      <c r="A42" s="354"/>
      <c r="B42" s="176" t="s">
        <v>369</v>
      </c>
      <c r="C42" s="176"/>
      <c r="D42" s="389" t="s">
        <v>389</v>
      </c>
      <c r="E42" s="390"/>
      <c r="F42" s="292">
        <v>950000</v>
      </c>
      <c r="G42" s="293"/>
      <c r="H42" s="292">
        <v>675317.99</v>
      </c>
      <c r="I42" s="293"/>
      <c r="J42" s="165">
        <v>950000</v>
      </c>
      <c r="K42" s="165">
        <v>675317.99</v>
      </c>
      <c r="L42" s="165">
        <v>0</v>
      </c>
      <c r="M42" s="165">
        <v>0</v>
      </c>
      <c r="N42" s="179">
        <f t="shared" si="1"/>
        <v>71.086104210526315</v>
      </c>
    </row>
    <row r="43" spans="1:15" s="5" customFormat="1" ht="19.5" customHeight="1">
      <c r="A43" s="355"/>
      <c r="B43" s="141"/>
      <c r="C43" s="141" t="s">
        <v>370</v>
      </c>
      <c r="D43" s="406" t="s">
        <v>388</v>
      </c>
      <c r="E43" s="407"/>
      <c r="F43" s="383">
        <v>950000</v>
      </c>
      <c r="G43" s="384"/>
      <c r="H43" s="383">
        <v>675317.99</v>
      </c>
      <c r="I43" s="384"/>
      <c r="J43" s="142">
        <v>950000</v>
      </c>
      <c r="K43" s="142">
        <v>675317.99</v>
      </c>
      <c r="L43" s="142">
        <v>0</v>
      </c>
      <c r="M43" s="142">
        <v>0</v>
      </c>
      <c r="N43" s="105">
        <f t="shared" si="1"/>
        <v>71.086104210526315</v>
      </c>
    </row>
    <row r="44" spans="1:15" s="65" customFormat="1" ht="42.75" customHeight="1">
      <c r="A44" s="173">
        <v>756</v>
      </c>
      <c r="B44" s="173"/>
      <c r="C44" s="173"/>
      <c r="D44" s="288" t="s">
        <v>50</v>
      </c>
      <c r="E44" s="289"/>
      <c r="F44" s="290">
        <f>SUM(F45,F47,F55,F66,F71)</f>
        <v>5494965</v>
      </c>
      <c r="G44" s="291"/>
      <c r="H44" s="290">
        <f>SUM(H45,H47,H55,H66,H71)</f>
        <v>5137999.0999999996</v>
      </c>
      <c r="I44" s="291"/>
      <c r="J44" s="181">
        <f>SUM(J45,J47,J55,J66,J71)</f>
        <v>5494965</v>
      </c>
      <c r="K44" s="181">
        <f>SUM(K45,K47,K55,K66,K71)</f>
        <v>5137999.0999999996</v>
      </c>
      <c r="L44" s="181">
        <v>0</v>
      </c>
      <c r="M44" s="181">
        <v>0</v>
      </c>
      <c r="N44" s="182">
        <f t="shared" si="1"/>
        <v>93.50376390022501</v>
      </c>
    </row>
    <row r="45" spans="1:15" s="5" customFormat="1" ht="11.25" customHeight="1">
      <c r="A45" s="354"/>
      <c r="B45" s="176">
        <v>75601</v>
      </c>
      <c r="C45" s="176"/>
      <c r="D45" s="282" t="s">
        <v>51</v>
      </c>
      <c r="E45" s="283"/>
      <c r="F45" s="292">
        <v>500</v>
      </c>
      <c r="G45" s="293"/>
      <c r="H45" s="292">
        <v>-41</v>
      </c>
      <c r="I45" s="293"/>
      <c r="J45" s="165">
        <v>500</v>
      </c>
      <c r="K45" s="165">
        <v>-41</v>
      </c>
      <c r="L45" s="165">
        <v>0</v>
      </c>
      <c r="M45" s="165">
        <v>0</v>
      </c>
      <c r="N45" s="179">
        <f t="shared" si="1"/>
        <v>-8.2000000000000011</v>
      </c>
    </row>
    <row r="46" spans="1:15" s="5" customFormat="1" ht="21.75" customHeight="1">
      <c r="A46" s="355"/>
      <c r="B46" s="63"/>
      <c r="C46" s="63" t="s">
        <v>52</v>
      </c>
      <c r="D46" s="284" t="s">
        <v>53</v>
      </c>
      <c r="E46" s="285"/>
      <c r="F46" s="286">
        <v>500</v>
      </c>
      <c r="G46" s="287"/>
      <c r="H46" s="286">
        <v>-41</v>
      </c>
      <c r="I46" s="287"/>
      <c r="J46" s="102">
        <v>500</v>
      </c>
      <c r="K46" s="102">
        <v>-41</v>
      </c>
      <c r="L46" s="102">
        <v>0</v>
      </c>
      <c r="M46" s="102">
        <v>0</v>
      </c>
      <c r="N46" s="104">
        <f t="shared" si="1"/>
        <v>-8.2000000000000011</v>
      </c>
    </row>
    <row r="47" spans="1:15" s="5" customFormat="1" ht="44.25" customHeight="1">
      <c r="A47" s="355"/>
      <c r="B47" s="184" t="s">
        <v>343</v>
      </c>
      <c r="C47" s="184"/>
      <c r="D47" s="424" t="s">
        <v>54</v>
      </c>
      <c r="E47" s="425"/>
      <c r="F47" s="299">
        <f>SUM(F48:F54)</f>
        <v>2828460</v>
      </c>
      <c r="G47" s="300"/>
      <c r="H47" s="299">
        <f>SUM(H48:H54)</f>
        <v>2824931.57</v>
      </c>
      <c r="I47" s="300"/>
      <c r="J47" s="185">
        <f>SUM(J48:J54)</f>
        <v>2828460</v>
      </c>
      <c r="K47" s="185">
        <f>SUM(K48:K54)</f>
        <v>2824931.57</v>
      </c>
      <c r="L47" s="185">
        <v>0</v>
      </c>
      <c r="M47" s="185">
        <v>0</v>
      </c>
      <c r="N47" s="186">
        <f t="shared" si="1"/>
        <v>99.875252610961439</v>
      </c>
    </row>
    <row r="48" spans="1:15" s="5" customFormat="1" ht="12.75" customHeight="1">
      <c r="A48" s="355"/>
      <c r="B48" s="354"/>
      <c r="C48" s="63" t="s">
        <v>60</v>
      </c>
      <c r="D48" s="278" t="s">
        <v>55</v>
      </c>
      <c r="E48" s="279"/>
      <c r="F48" s="426">
        <v>2383923</v>
      </c>
      <c r="G48" s="427"/>
      <c r="H48" s="426">
        <v>2392322.7200000002</v>
      </c>
      <c r="I48" s="427"/>
      <c r="J48" s="152">
        <v>2383923</v>
      </c>
      <c r="K48" s="152">
        <v>2392322.7200000002</v>
      </c>
      <c r="L48" s="152">
        <v>0</v>
      </c>
      <c r="M48" s="152">
        <v>0</v>
      </c>
      <c r="N48" s="153">
        <f t="shared" si="1"/>
        <v>100.35234862870992</v>
      </c>
    </row>
    <row r="49" spans="1:14" s="5" customFormat="1" ht="11.25">
      <c r="A49" s="355"/>
      <c r="B49" s="355"/>
      <c r="C49" s="63" t="s">
        <v>61</v>
      </c>
      <c r="D49" s="278" t="s">
        <v>56</v>
      </c>
      <c r="E49" s="279"/>
      <c r="F49" s="286">
        <v>229733</v>
      </c>
      <c r="G49" s="287"/>
      <c r="H49" s="286">
        <v>227297.25</v>
      </c>
      <c r="I49" s="287"/>
      <c r="J49" s="102">
        <v>229733</v>
      </c>
      <c r="K49" s="102">
        <v>227297.25</v>
      </c>
      <c r="L49" s="102">
        <v>0</v>
      </c>
      <c r="M49" s="102">
        <v>0</v>
      </c>
      <c r="N49" s="104">
        <f t="shared" si="1"/>
        <v>98.939747445948129</v>
      </c>
    </row>
    <row r="50" spans="1:14" s="5" customFormat="1" ht="11.25">
      <c r="A50" s="355"/>
      <c r="B50" s="355"/>
      <c r="C50" s="63" t="s">
        <v>63</v>
      </c>
      <c r="D50" s="278" t="s">
        <v>57</v>
      </c>
      <c r="E50" s="279"/>
      <c r="F50" s="286">
        <v>181431</v>
      </c>
      <c r="G50" s="287"/>
      <c r="H50" s="286">
        <v>176636</v>
      </c>
      <c r="I50" s="287"/>
      <c r="J50" s="102">
        <v>181431</v>
      </c>
      <c r="K50" s="102">
        <v>176636</v>
      </c>
      <c r="L50" s="102">
        <v>0</v>
      </c>
      <c r="M50" s="102">
        <v>0</v>
      </c>
      <c r="N50" s="104">
        <f t="shared" si="1"/>
        <v>97.357121991280422</v>
      </c>
    </row>
    <row r="51" spans="1:14" s="5" customFormat="1" ht="11.25">
      <c r="A51" s="355"/>
      <c r="B51" s="355"/>
      <c r="C51" s="63" t="s">
        <v>64</v>
      </c>
      <c r="D51" s="278" t="s">
        <v>363</v>
      </c>
      <c r="E51" s="279"/>
      <c r="F51" s="280">
        <v>6139</v>
      </c>
      <c r="G51" s="281"/>
      <c r="H51" s="280">
        <v>7311</v>
      </c>
      <c r="I51" s="281"/>
      <c r="J51" s="102">
        <v>6139</v>
      </c>
      <c r="K51" s="102">
        <v>7311</v>
      </c>
      <c r="L51" s="102"/>
      <c r="M51" s="102"/>
      <c r="N51" s="104">
        <f t="shared" si="1"/>
        <v>119.09105717543574</v>
      </c>
    </row>
    <row r="52" spans="1:14" s="5" customFormat="1" ht="33" customHeight="1">
      <c r="A52" s="355"/>
      <c r="B52" s="355"/>
      <c r="C52" s="63" t="s">
        <v>80</v>
      </c>
      <c r="D52" s="430" t="s">
        <v>406</v>
      </c>
      <c r="E52" s="431"/>
      <c r="F52" s="280">
        <v>24234</v>
      </c>
      <c r="G52" s="281"/>
      <c r="H52" s="280">
        <v>20034</v>
      </c>
      <c r="I52" s="281"/>
      <c r="J52" s="102">
        <v>24234</v>
      </c>
      <c r="K52" s="102">
        <v>20034</v>
      </c>
      <c r="L52" s="102">
        <v>0</v>
      </c>
      <c r="M52" s="102">
        <v>0</v>
      </c>
      <c r="N52" s="104">
        <f t="shared" si="1"/>
        <v>82.668977469670708</v>
      </c>
    </row>
    <row r="53" spans="1:14" s="5" customFormat="1" ht="12" customHeight="1">
      <c r="A53" s="355"/>
      <c r="B53" s="355"/>
      <c r="C53" s="63" t="s">
        <v>22</v>
      </c>
      <c r="D53" s="278" t="s">
        <v>23</v>
      </c>
      <c r="E53" s="279"/>
      <c r="F53" s="280">
        <v>0</v>
      </c>
      <c r="G53" s="281"/>
      <c r="H53" s="280">
        <v>8.8000000000000007</v>
      </c>
      <c r="I53" s="281"/>
      <c r="J53" s="102">
        <v>0</v>
      </c>
      <c r="K53" s="102">
        <v>8.8000000000000007</v>
      </c>
      <c r="L53" s="102"/>
      <c r="M53" s="102"/>
      <c r="N53" s="104" t="e">
        <f t="shared" si="1"/>
        <v>#DIV/0!</v>
      </c>
    </row>
    <row r="54" spans="1:14" s="5" customFormat="1" ht="20.25" customHeight="1">
      <c r="A54" s="355"/>
      <c r="B54" s="355"/>
      <c r="C54" s="63" t="s">
        <v>71</v>
      </c>
      <c r="D54" s="278" t="s">
        <v>72</v>
      </c>
      <c r="E54" s="279"/>
      <c r="F54" s="286">
        <v>3000</v>
      </c>
      <c r="G54" s="287"/>
      <c r="H54" s="286">
        <v>1321.8</v>
      </c>
      <c r="I54" s="287"/>
      <c r="J54" s="102">
        <v>3000</v>
      </c>
      <c r="K54" s="102">
        <v>1321.8</v>
      </c>
      <c r="L54" s="102">
        <v>0</v>
      </c>
      <c r="M54" s="102">
        <v>0</v>
      </c>
      <c r="N54" s="104">
        <f t="shared" si="1"/>
        <v>44.06</v>
      </c>
    </row>
    <row r="55" spans="1:14" s="5" customFormat="1" ht="33.75" customHeight="1">
      <c r="A55" s="355"/>
      <c r="B55" s="176">
        <v>75616</v>
      </c>
      <c r="C55" s="176"/>
      <c r="D55" s="294" t="s">
        <v>59</v>
      </c>
      <c r="E55" s="295"/>
      <c r="F55" s="292">
        <f>SUM(F56:F65)</f>
        <v>1489946</v>
      </c>
      <c r="G55" s="293"/>
      <c r="H55" s="292">
        <f>SUM(H56:H65)</f>
        <v>1151910.74</v>
      </c>
      <c r="I55" s="293"/>
      <c r="J55" s="165">
        <f>SUM(J56:J65)</f>
        <v>1489946</v>
      </c>
      <c r="K55" s="165">
        <f>SUM(K56:K65)</f>
        <v>1151910.74</v>
      </c>
      <c r="L55" s="165">
        <v>0</v>
      </c>
      <c r="M55" s="165">
        <v>0</v>
      </c>
      <c r="N55" s="179">
        <f t="shared" si="1"/>
        <v>77.312247557965179</v>
      </c>
    </row>
    <row r="56" spans="1:14" s="5" customFormat="1" ht="11.25" customHeight="1">
      <c r="A56" s="355"/>
      <c r="B56" s="354"/>
      <c r="C56" s="63" t="s">
        <v>60</v>
      </c>
      <c r="D56" s="284" t="s">
        <v>55</v>
      </c>
      <c r="E56" s="285"/>
      <c r="F56" s="286">
        <v>648210</v>
      </c>
      <c r="G56" s="287"/>
      <c r="H56" s="286">
        <v>440502.7</v>
      </c>
      <c r="I56" s="287"/>
      <c r="J56" s="102">
        <v>648210</v>
      </c>
      <c r="K56" s="102">
        <v>440502.7</v>
      </c>
      <c r="L56" s="102">
        <v>0</v>
      </c>
      <c r="M56" s="102">
        <v>0</v>
      </c>
      <c r="N56" s="104">
        <f t="shared" si="1"/>
        <v>67.956788695021672</v>
      </c>
    </row>
    <row r="57" spans="1:14" s="5" customFormat="1" ht="11.25">
      <c r="A57" s="355"/>
      <c r="B57" s="355"/>
      <c r="C57" s="63" t="s">
        <v>61</v>
      </c>
      <c r="D57" s="284" t="s">
        <v>62</v>
      </c>
      <c r="E57" s="285"/>
      <c r="F57" s="286">
        <v>617387</v>
      </c>
      <c r="G57" s="287"/>
      <c r="H57" s="286">
        <v>524797.03</v>
      </c>
      <c r="I57" s="287"/>
      <c r="J57" s="102">
        <v>617387</v>
      </c>
      <c r="K57" s="102">
        <v>524797.03</v>
      </c>
      <c r="L57" s="102">
        <v>0</v>
      </c>
      <c r="M57" s="102">
        <v>0</v>
      </c>
      <c r="N57" s="104">
        <f t="shared" si="1"/>
        <v>85.002928471121038</v>
      </c>
    </row>
    <row r="58" spans="1:14" s="5" customFormat="1" ht="11.25">
      <c r="A58" s="355"/>
      <c r="B58" s="355"/>
      <c r="C58" s="63" t="s">
        <v>63</v>
      </c>
      <c r="D58" s="284" t="s">
        <v>57</v>
      </c>
      <c r="E58" s="285"/>
      <c r="F58" s="286">
        <v>3497</v>
      </c>
      <c r="G58" s="287"/>
      <c r="H58" s="286">
        <v>3420.77</v>
      </c>
      <c r="I58" s="287"/>
      <c r="J58" s="102">
        <v>3497</v>
      </c>
      <c r="K58" s="102">
        <v>3420.77</v>
      </c>
      <c r="L58" s="102">
        <v>0</v>
      </c>
      <c r="M58" s="102">
        <v>0</v>
      </c>
      <c r="N58" s="104">
        <f t="shared" si="1"/>
        <v>97.820131541321132</v>
      </c>
    </row>
    <row r="59" spans="1:14" s="5" customFormat="1" ht="11.25" customHeight="1">
      <c r="A59" s="355"/>
      <c r="B59" s="355"/>
      <c r="C59" s="63" t="s">
        <v>64</v>
      </c>
      <c r="D59" s="284" t="s">
        <v>58</v>
      </c>
      <c r="E59" s="285"/>
      <c r="F59" s="286">
        <v>12586</v>
      </c>
      <c r="G59" s="287"/>
      <c r="H59" s="286">
        <v>19413</v>
      </c>
      <c r="I59" s="287"/>
      <c r="J59" s="102">
        <v>12586</v>
      </c>
      <c r="K59" s="102">
        <v>19413</v>
      </c>
      <c r="L59" s="102">
        <v>0</v>
      </c>
      <c r="M59" s="102">
        <v>0</v>
      </c>
      <c r="N59" s="104">
        <f t="shared" si="1"/>
        <v>154.24280947084063</v>
      </c>
    </row>
    <row r="60" spans="1:14" s="5" customFormat="1" ht="11.25" customHeight="1">
      <c r="A60" s="355"/>
      <c r="B60" s="355"/>
      <c r="C60" s="63" t="s">
        <v>65</v>
      </c>
      <c r="D60" s="284" t="s">
        <v>66</v>
      </c>
      <c r="E60" s="285"/>
      <c r="F60" s="286">
        <v>500</v>
      </c>
      <c r="G60" s="287"/>
      <c r="H60" s="286">
        <v>-100.2</v>
      </c>
      <c r="I60" s="287"/>
      <c r="J60" s="102">
        <v>500</v>
      </c>
      <c r="K60" s="102">
        <v>-100.2</v>
      </c>
      <c r="L60" s="102">
        <v>0</v>
      </c>
      <c r="M60" s="102">
        <v>0</v>
      </c>
      <c r="N60" s="104">
        <f t="shared" si="1"/>
        <v>-20.04</v>
      </c>
    </row>
    <row r="61" spans="1:14" s="5" customFormat="1" ht="11.25" customHeight="1">
      <c r="A61" s="355"/>
      <c r="B61" s="355"/>
      <c r="C61" s="66" t="s">
        <v>67</v>
      </c>
      <c r="D61" s="284" t="s">
        <v>68</v>
      </c>
      <c r="E61" s="285"/>
      <c r="F61" s="286">
        <v>10000</v>
      </c>
      <c r="G61" s="287"/>
      <c r="H61" s="286">
        <v>4197</v>
      </c>
      <c r="I61" s="287"/>
      <c r="J61" s="102">
        <v>10000</v>
      </c>
      <c r="K61" s="102">
        <v>4197</v>
      </c>
      <c r="L61" s="102">
        <v>0</v>
      </c>
      <c r="M61" s="102">
        <v>0</v>
      </c>
      <c r="N61" s="104">
        <f t="shared" si="1"/>
        <v>41.97</v>
      </c>
    </row>
    <row r="62" spans="1:14" s="5" customFormat="1" ht="32.25" customHeight="1">
      <c r="A62" s="355"/>
      <c r="B62" s="355"/>
      <c r="C62" s="66" t="s">
        <v>80</v>
      </c>
      <c r="D62" s="430" t="s">
        <v>406</v>
      </c>
      <c r="E62" s="431"/>
      <c r="F62" s="280">
        <v>125766</v>
      </c>
      <c r="G62" s="281"/>
      <c r="H62" s="280">
        <v>97588.800000000003</v>
      </c>
      <c r="I62" s="281"/>
      <c r="J62" s="102">
        <v>125766</v>
      </c>
      <c r="K62" s="102">
        <v>97588.800000000003</v>
      </c>
      <c r="L62" s="102">
        <v>0</v>
      </c>
      <c r="M62" s="102">
        <v>0</v>
      </c>
      <c r="N62" s="104">
        <f t="shared" si="1"/>
        <v>77.595534564190643</v>
      </c>
    </row>
    <row r="63" spans="1:14" s="5" customFormat="1" ht="11.25" customHeight="1">
      <c r="A63" s="355"/>
      <c r="B63" s="355"/>
      <c r="C63" s="66" t="s">
        <v>69</v>
      </c>
      <c r="D63" s="284" t="s">
        <v>70</v>
      </c>
      <c r="E63" s="285"/>
      <c r="F63" s="286">
        <v>60000</v>
      </c>
      <c r="G63" s="287"/>
      <c r="H63" s="286">
        <v>45129</v>
      </c>
      <c r="I63" s="287"/>
      <c r="J63" s="102">
        <v>60000</v>
      </c>
      <c r="K63" s="102">
        <v>45129</v>
      </c>
      <c r="L63" s="102">
        <v>0</v>
      </c>
      <c r="M63" s="102">
        <v>0</v>
      </c>
      <c r="N63" s="104">
        <f t="shared" si="1"/>
        <v>75.215000000000003</v>
      </c>
    </row>
    <row r="64" spans="1:14" s="5" customFormat="1" ht="11.25" customHeight="1">
      <c r="A64" s="355"/>
      <c r="B64" s="355"/>
      <c r="C64" s="66" t="s">
        <v>22</v>
      </c>
      <c r="D64" s="284" t="s">
        <v>364</v>
      </c>
      <c r="E64" s="285"/>
      <c r="F64" s="286">
        <v>0</v>
      </c>
      <c r="G64" s="287"/>
      <c r="H64" s="286">
        <v>2911.66</v>
      </c>
      <c r="I64" s="287"/>
      <c r="J64" s="102">
        <v>0</v>
      </c>
      <c r="K64" s="102">
        <v>2911.66</v>
      </c>
      <c r="L64" s="102"/>
      <c r="M64" s="102"/>
      <c r="N64" s="104" t="e">
        <f t="shared" si="1"/>
        <v>#DIV/0!</v>
      </c>
    </row>
    <row r="65" spans="1:14" s="5" customFormat="1" ht="19.5" customHeight="1">
      <c r="A65" s="355"/>
      <c r="B65" s="365"/>
      <c r="C65" s="63" t="s">
        <v>71</v>
      </c>
      <c r="D65" s="284" t="s">
        <v>72</v>
      </c>
      <c r="E65" s="285"/>
      <c r="F65" s="286">
        <v>12000</v>
      </c>
      <c r="G65" s="287"/>
      <c r="H65" s="286">
        <v>14050.98</v>
      </c>
      <c r="I65" s="287"/>
      <c r="J65" s="102">
        <v>12000</v>
      </c>
      <c r="K65" s="102">
        <v>14050.98</v>
      </c>
      <c r="L65" s="102">
        <v>0</v>
      </c>
      <c r="M65" s="102">
        <v>0</v>
      </c>
      <c r="N65" s="104">
        <f t="shared" si="1"/>
        <v>117.0915</v>
      </c>
    </row>
    <row r="66" spans="1:14" s="5" customFormat="1" ht="34.5" customHeight="1">
      <c r="A66" s="355"/>
      <c r="B66" s="176">
        <v>75618</v>
      </c>
      <c r="C66" s="176"/>
      <c r="D66" s="282" t="s">
        <v>73</v>
      </c>
      <c r="E66" s="283"/>
      <c r="F66" s="292">
        <f>SUM(F67:F70)</f>
        <v>87894</v>
      </c>
      <c r="G66" s="293"/>
      <c r="H66" s="292">
        <f>SUM(H67:H70)</f>
        <v>106710.79000000001</v>
      </c>
      <c r="I66" s="293"/>
      <c r="J66" s="165">
        <f>SUM(J67:J70)</f>
        <v>87894</v>
      </c>
      <c r="K66" s="165">
        <f>SUM(K67:K70)</f>
        <v>106710.79000000001</v>
      </c>
      <c r="L66" s="165">
        <v>0</v>
      </c>
      <c r="M66" s="165">
        <v>0</v>
      </c>
      <c r="N66" s="179">
        <f t="shared" si="1"/>
        <v>121.40850342457961</v>
      </c>
    </row>
    <row r="67" spans="1:14" s="5" customFormat="1" ht="11.25" customHeight="1">
      <c r="A67" s="355"/>
      <c r="B67" s="354"/>
      <c r="C67" s="63" t="s">
        <v>74</v>
      </c>
      <c r="D67" s="284" t="s">
        <v>75</v>
      </c>
      <c r="E67" s="285"/>
      <c r="F67" s="286">
        <v>0</v>
      </c>
      <c r="G67" s="287"/>
      <c r="H67" s="286">
        <v>1454.21</v>
      </c>
      <c r="I67" s="287"/>
      <c r="J67" s="102">
        <v>0</v>
      </c>
      <c r="K67" s="102">
        <v>1454.21</v>
      </c>
      <c r="L67" s="102">
        <v>0</v>
      </c>
      <c r="M67" s="102">
        <v>0</v>
      </c>
      <c r="N67" s="104" t="e">
        <f t="shared" si="1"/>
        <v>#DIV/0!</v>
      </c>
    </row>
    <row r="68" spans="1:14" s="5" customFormat="1" ht="11.25" customHeight="1">
      <c r="A68" s="355"/>
      <c r="B68" s="355"/>
      <c r="C68" s="63" t="s">
        <v>76</v>
      </c>
      <c r="D68" s="284" t="s">
        <v>77</v>
      </c>
      <c r="E68" s="285"/>
      <c r="F68" s="286">
        <v>11300</v>
      </c>
      <c r="G68" s="287"/>
      <c r="H68" s="286">
        <v>9292.7000000000007</v>
      </c>
      <c r="I68" s="287"/>
      <c r="J68" s="102">
        <v>11300</v>
      </c>
      <c r="K68" s="102">
        <v>9292.7000000000007</v>
      </c>
      <c r="L68" s="102">
        <v>0</v>
      </c>
      <c r="M68" s="102">
        <v>0</v>
      </c>
      <c r="N68" s="104">
        <f t="shared" si="1"/>
        <v>82.236283185840719</v>
      </c>
    </row>
    <row r="69" spans="1:14" s="5" customFormat="1" ht="11.25" customHeight="1">
      <c r="A69" s="355"/>
      <c r="B69" s="355"/>
      <c r="C69" s="63" t="s">
        <v>78</v>
      </c>
      <c r="D69" s="284" t="s">
        <v>79</v>
      </c>
      <c r="E69" s="285"/>
      <c r="F69" s="286">
        <v>53000</v>
      </c>
      <c r="G69" s="287"/>
      <c r="H69" s="286">
        <v>72013.31</v>
      </c>
      <c r="I69" s="287"/>
      <c r="J69" s="102">
        <v>53000</v>
      </c>
      <c r="K69" s="102">
        <v>72013.31</v>
      </c>
      <c r="L69" s="102">
        <v>0</v>
      </c>
      <c r="M69" s="102">
        <v>0</v>
      </c>
      <c r="N69" s="104">
        <f t="shared" si="1"/>
        <v>135.87416981132074</v>
      </c>
    </row>
    <row r="70" spans="1:14" s="5" customFormat="1" ht="31.5" customHeight="1">
      <c r="A70" s="355"/>
      <c r="B70" s="365"/>
      <c r="C70" s="63" t="s">
        <v>80</v>
      </c>
      <c r="D70" s="284" t="s">
        <v>81</v>
      </c>
      <c r="E70" s="285"/>
      <c r="F70" s="286">
        <v>23594</v>
      </c>
      <c r="G70" s="287"/>
      <c r="H70" s="286">
        <v>23950.57</v>
      </c>
      <c r="I70" s="287"/>
      <c r="J70" s="102">
        <v>23594</v>
      </c>
      <c r="K70" s="102">
        <v>23950.57</v>
      </c>
      <c r="L70" s="102">
        <v>0</v>
      </c>
      <c r="M70" s="102">
        <v>0</v>
      </c>
      <c r="N70" s="104">
        <f t="shared" si="1"/>
        <v>101.51127405272527</v>
      </c>
    </row>
    <row r="71" spans="1:14" s="5" customFormat="1" ht="21.75" customHeight="1">
      <c r="A71" s="355"/>
      <c r="B71" s="176">
        <v>75621</v>
      </c>
      <c r="C71" s="176"/>
      <c r="D71" s="282" t="s">
        <v>82</v>
      </c>
      <c r="E71" s="283"/>
      <c r="F71" s="299">
        <f>SUM(F72:F73)</f>
        <v>1088165</v>
      </c>
      <c r="G71" s="300"/>
      <c r="H71" s="299">
        <f>SUM(H72:H73)</f>
        <v>1054487</v>
      </c>
      <c r="I71" s="300"/>
      <c r="J71" s="185">
        <f>SUM(J72,J73)</f>
        <v>1088165</v>
      </c>
      <c r="K71" s="185">
        <f>SUM(K72,K73)</f>
        <v>1054487</v>
      </c>
      <c r="L71" s="185">
        <v>0</v>
      </c>
      <c r="M71" s="185">
        <v>0</v>
      </c>
      <c r="N71" s="186">
        <f t="shared" si="1"/>
        <v>96.905064948789928</v>
      </c>
    </row>
    <row r="72" spans="1:14" s="5" customFormat="1" ht="11.25" customHeight="1">
      <c r="A72" s="355"/>
      <c r="B72" s="354"/>
      <c r="C72" s="63" t="s">
        <v>83</v>
      </c>
      <c r="D72" s="284" t="s">
        <v>84</v>
      </c>
      <c r="E72" s="285"/>
      <c r="F72" s="286">
        <v>1073165</v>
      </c>
      <c r="G72" s="287"/>
      <c r="H72" s="286">
        <v>1034019</v>
      </c>
      <c r="I72" s="287"/>
      <c r="J72" s="102">
        <v>1073165</v>
      </c>
      <c r="K72" s="102">
        <v>1034019</v>
      </c>
      <c r="L72" s="102">
        <v>0</v>
      </c>
      <c r="M72" s="102">
        <v>0</v>
      </c>
      <c r="N72" s="104">
        <f t="shared" si="1"/>
        <v>96.352285063340688</v>
      </c>
    </row>
    <row r="73" spans="1:14" s="5" customFormat="1" ht="11.25" customHeight="1">
      <c r="A73" s="365"/>
      <c r="B73" s="365"/>
      <c r="C73" s="63" t="s">
        <v>85</v>
      </c>
      <c r="D73" s="284" t="s">
        <v>86</v>
      </c>
      <c r="E73" s="285"/>
      <c r="F73" s="286">
        <v>15000</v>
      </c>
      <c r="G73" s="287"/>
      <c r="H73" s="286">
        <v>20468</v>
      </c>
      <c r="I73" s="287"/>
      <c r="J73" s="102">
        <v>15000</v>
      </c>
      <c r="K73" s="102">
        <v>20468</v>
      </c>
      <c r="L73" s="102">
        <v>0</v>
      </c>
      <c r="M73" s="102">
        <v>0</v>
      </c>
      <c r="N73" s="104">
        <f t="shared" si="1"/>
        <v>136.45333333333335</v>
      </c>
    </row>
    <row r="74" spans="1:14" s="65" customFormat="1" ht="11.25">
      <c r="A74" s="173">
        <v>758</v>
      </c>
      <c r="B74" s="173"/>
      <c r="C74" s="173"/>
      <c r="D74" s="288" t="s">
        <v>87</v>
      </c>
      <c r="E74" s="289"/>
      <c r="F74" s="381">
        <f>SUM(F75,F77,F79,F83)</f>
        <v>5869192</v>
      </c>
      <c r="G74" s="382"/>
      <c r="H74" s="381">
        <f>SUM(H75,H77,H79,H83)</f>
        <v>5596031.4399999995</v>
      </c>
      <c r="I74" s="382"/>
      <c r="J74" s="168">
        <f>SUM(J83,J79,J77,J75)</f>
        <v>4221802</v>
      </c>
      <c r="K74" s="168">
        <f>SUM(K83,K79,K77,K75)</f>
        <v>4091371.55</v>
      </c>
      <c r="L74" s="168">
        <f>SUM(L83,L79,L77,L75)</f>
        <v>1647390</v>
      </c>
      <c r="M74" s="168">
        <f>SUM(M83,M79,M77,M75)</f>
        <v>1504659.89</v>
      </c>
      <c r="N74" s="178">
        <f t="shared" si="1"/>
        <v>95.345857487708699</v>
      </c>
    </row>
    <row r="75" spans="1:14" s="5" customFormat="1" ht="22.5" customHeight="1">
      <c r="A75" s="354"/>
      <c r="B75" s="176">
        <v>75801</v>
      </c>
      <c r="C75" s="176"/>
      <c r="D75" s="282" t="s">
        <v>88</v>
      </c>
      <c r="E75" s="283"/>
      <c r="F75" s="292">
        <v>3075918</v>
      </c>
      <c r="G75" s="293"/>
      <c r="H75" s="292">
        <v>3075918</v>
      </c>
      <c r="I75" s="293"/>
      <c r="J75" s="187">
        <v>3075918</v>
      </c>
      <c r="K75" s="165">
        <v>3075918</v>
      </c>
      <c r="L75" s="165">
        <v>0</v>
      </c>
      <c r="M75" s="165">
        <v>0</v>
      </c>
      <c r="N75" s="179">
        <f t="shared" si="1"/>
        <v>100</v>
      </c>
    </row>
    <row r="76" spans="1:14" s="5" customFormat="1" ht="11.25" customHeight="1">
      <c r="A76" s="355"/>
      <c r="B76" s="63"/>
      <c r="C76" s="63">
        <v>2920</v>
      </c>
      <c r="D76" s="284" t="s">
        <v>89</v>
      </c>
      <c r="E76" s="285"/>
      <c r="F76" s="286">
        <v>3075918</v>
      </c>
      <c r="G76" s="287"/>
      <c r="H76" s="286">
        <v>3075918</v>
      </c>
      <c r="I76" s="287"/>
      <c r="J76" s="107">
        <v>3075918</v>
      </c>
      <c r="K76" s="102">
        <v>3075918</v>
      </c>
      <c r="L76" s="102">
        <v>0</v>
      </c>
      <c r="M76" s="102">
        <v>0</v>
      </c>
      <c r="N76" s="104">
        <f t="shared" si="1"/>
        <v>100</v>
      </c>
    </row>
    <row r="77" spans="1:14" s="5" customFormat="1" ht="12.75" customHeight="1">
      <c r="A77" s="355"/>
      <c r="B77" s="176">
        <v>75807</v>
      </c>
      <c r="C77" s="176"/>
      <c r="D77" s="282" t="s">
        <v>90</v>
      </c>
      <c r="E77" s="283"/>
      <c r="F77" s="292">
        <v>892210</v>
      </c>
      <c r="G77" s="293"/>
      <c r="H77" s="292">
        <v>892210</v>
      </c>
      <c r="I77" s="293"/>
      <c r="J77" s="187">
        <v>892210</v>
      </c>
      <c r="K77" s="165">
        <v>892210</v>
      </c>
      <c r="L77" s="165">
        <v>0</v>
      </c>
      <c r="M77" s="165">
        <v>0</v>
      </c>
      <c r="N77" s="179">
        <f t="shared" si="1"/>
        <v>100</v>
      </c>
    </row>
    <row r="78" spans="1:14" s="5" customFormat="1" ht="11.25" customHeight="1">
      <c r="A78" s="355"/>
      <c r="B78" s="63"/>
      <c r="C78" s="63">
        <v>2920</v>
      </c>
      <c r="D78" s="284" t="s">
        <v>89</v>
      </c>
      <c r="E78" s="285"/>
      <c r="F78" s="286">
        <v>892210</v>
      </c>
      <c r="G78" s="287"/>
      <c r="H78" s="286">
        <v>892210</v>
      </c>
      <c r="I78" s="287"/>
      <c r="J78" s="107">
        <v>892210</v>
      </c>
      <c r="K78" s="102">
        <v>892210</v>
      </c>
      <c r="L78" s="102">
        <v>0</v>
      </c>
      <c r="M78" s="102">
        <v>0</v>
      </c>
      <c r="N78" s="104">
        <f t="shared" si="1"/>
        <v>100</v>
      </c>
    </row>
    <row r="79" spans="1:14" s="5" customFormat="1" ht="11.25" customHeight="1">
      <c r="A79" s="355"/>
      <c r="B79" s="176">
        <v>75814</v>
      </c>
      <c r="C79" s="176"/>
      <c r="D79" s="282" t="s">
        <v>91</v>
      </c>
      <c r="E79" s="283"/>
      <c r="F79" s="292">
        <f>SUM(F80:F82)</f>
        <v>1815426</v>
      </c>
      <c r="G79" s="293"/>
      <c r="H79" s="292">
        <f>SUM(H80:H82)</f>
        <v>1542265.44</v>
      </c>
      <c r="I79" s="293"/>
      <c r="J79" s="187">
        <f>SUM(J80:J82)</f>
        <v>168036</v>
      </c>
      <c r="K79" s="187">
        <f>SUM(K80:K82)</f>
        <v>37605.550000000003</v>
      </c>
      <c r="L79" s="187">
        <f>SUM(L80:L82)</f>
        <v>1647390</v>
      </c>
      <c r="M79" s="187">
        <f>SUM(M80:M82)</f>
        <v>1504659.89</v>
      </c>
      <c r="N79" s="179">
        <f t="shared" si="1"/>
        <v>84.953363012317766</v>
      </c>
    </row>
    <row r="80" spans="1:14" s="5" customFormat="1" ht="11.25">
      <c r="A80" s="355"/>
      <c r="B80" s="354"/>
      <c r="C80" s="63" t="s">
        <v>92</v>
      </c>
      <c r="D80" s="284" t="s">
        <v>93</v>
      </c>
      <c r="E80" s="285"/>
      <c r="F80" s="286">
        <v>80000</v>
      </c>
      <c r="G80" s="287"/>
      <c r="H80" s="286">
        <v>16437.060000000001</v>
      </c>
      <c r="I80" s="287"/>
      <c r="J80" s="107">
        <v>80000</v>
      </c>
      <c r="K80" s="102">
        <v>16437.060000000001</v>
      </c>
      <c r="L80" s="102">
        <v>0</v>
      </c>
      <c r="M80" s="102">
        <v>0</v>
      </c>
      <c r="N80" s="104">
        <f t="shared" si="1"/>
        <v>20.546325000000003</v>
      </c>
    </row>
    <row r="81" spans="1:16" s="5" customFormat="1" ht="33.75" customHeight="1">
      <c r="A81" s="355"/>
      <c r="B81" s="365"/>
      <c r="C81" s="63">
        <v>2440</v>
      </c>
      <c r="D81" s="284" t="s">
        <v>94</v>
      </c>
      <c r="E81" s="285"/>
      <c r="F81" s="286">
        <v>88036</v>
      </c>
      <c r="G81" s="287"/>
      <c r="H81" s="286">
        <v>21168.49</v>
      </c>
      <c r="I81" s="287"/>
      <c r="J81" s="107">
        <v>88036</v>
      </c>
      <c r="K81" s="102">
        <v>21168.49</v>
      </c>
      <c r="L81" s="102">
        <v>0</v>
      </c>
      <c r="M81" s="102">
        <v>0</v>
      </c>
      <c r="N81" s="104">
        <f t="shared" si="1"/>
        <v>24.045265573174611</v>
      </c>
    </row>
    <row r="82" spans="1:16" s="5" customFormat="1" ht="54" customHeight="1">
      <c r="A82" s="355"/>
      <c r="B82" s="155"/>
      <c r="C82" s="63" t="s">
        <v>387</v>
      </c>
      <c r="D82" s="284" t="s">
        <v>17</v>
      </c>
      <c r="E82" s="285"/>
      <c r="F82" s="280">
        <v>1647390</v>
      </c>
      <c r="G82" s="281"/>
      <c r="H82" s="280">
        <v>1504659.89</v>
      </c>
      <c r="I82" s="281"/>
      <c r="J82" s="154">
        <v>0</v>
      </c>
      <c r="K82" s="102">
        <v>0</v>
      </c>
      <c r="L82" s="102">
        <v>1647390</v>
      </c>
      <c r="M82" s="102">
        <v>1504659.89</v>
      </c>
      <c r="N82" s="104">
        <f t="shared" si="1"/>
        <v>91.335985407219894</v>
      </c>
    </row>
    <row r="83" spans="1:16" s="5" customFormat="1" ht="11.25" customHeight="1">
      <c r="A83" s="355"/>
      <c r="B83" s="176">
        <v>75831</v>
      </c>
      <c r="C83" s="176"/>
      <c r="D83" s="282" t="s">
        <v>95</v>
      </c>
      <c r="E83" s="283"/>
      <c r="F83" s="292">
        <v>85638</v>
      </c>
      <c r="G83" s="293"/>
      <c r="H83" s="292">
        <v>85638</v>
      </c>
      <c r="I83" s="293"/>
      <c r="J83" s="187">
        <v>85638</v>
      </c>
      <c r="K83" s="165">
        <v>85638</v>
      </c>
      <c r="L83" s="165">
        <v>0</v>
      </c>
      <c r="M83" s="165">
        <v>0</v>
      </c>
      <c r="N83" s="179">
        <f t="shared" si="1"/>
        <v>100</v>
      </c>
    </row>
    <row r="84" spans="1:16" s="5" customFormat="1" ht="11.25" customHeight="1">
      <c r="A84" s="365"/>
      <c r="B84" s="63"/>
      <c r="C84" s="63">
        <v>2920</v>
      </c>
      <c r="D84" s="284" t="s">
        <v>89</v>
      </c>
      <c r="E84" s="285"/>
      <c r="F84" s="286">
        <v>85638</v>
      </c>
      <c r="G84" s="287"/>
      <c r="H84" s="286">
        <v>85638</v>
      </c>
      <c r="I84" s="287"/>
      <c r="J84" s="107">
        <v>85638</v>
      </c>
      <c r="K84" s="102">
        <v>85638</v>
      </c>
      <c r="L84" s="102">
        <v>0</v>
      </c>
      <c r="M84" s="102">
        <v>0</v>
      </c>
      <c r="N84" s="104">
        <f t="shared" si="1"/>
        <v>100</v>
      </c>
    </row>
    <row r="85" spans="1:16" s="65" customFormat="1" ht="11.25" customHeight="1">
      <c r="A85" s="173">
        <v>801</v>
      </c>
      <c r="B85" s="173"/>
      <c r="C85" s="173"/>
      <c r="D85" s="288" t="s">
        <v>96</v>
      </c>
      <c r="E85" s="289"/>
      <c r="F85" s="381">
        <f>SUM(F86,F91,F93)</f>
        <v>142280</v>
      </c>
      <c r="G85" s="382"/>
      <c r="H85" s="381">
        <f>SUM(H86,H91,H93)</f>
        <v>130724.5</v>
      </c>
      <c r="I85" s="382"/>
      <c r="J85" s="168">
        <f>SUM(J86,J91,J93)</f>
        <v>142280</v>
      </c>
      <c r="K85" s="168">
        <f>SUM(K86,K91,K93)</f>
        <v>130724.5</v>
      </c>
      <c r="L85" s="168">
        <f>SUM(L86)</f>
        <v>0</v>
      </c>
      <c r="M85" s="168">
        <f>SUM(M86)</f>
        <v>0</v>
      </c>
      <c r="N85" s="178">
        <f t="shared" si="1"/>
        <v>91.878338487489458</v>
      </c>
    </row>
    <row r="86" spans="1:16" s="5" customFormat="1" ht="11.25">
      <c r="A86" s="354"/>
      <c r="B86" s="176">
        <v>80101</v>
      </c>
      <c r="C86" s="176"/>
      <c r="D86" s="282" t="s">
        <v>97</v>
      </c>
      <c r="E86" s="283"/>
      <c r="F86" s="292">
        <f>SUM(F87:G90)</f>
        <v>101294</v>
      </c>
      <c r="G86" s="293"/>
      <c r="H86" s="292">
        <f>SUM(H87:I90)</f>
        <v>89738.5</v>
      </c>
      <c r="I86" s="293"/>
      <c r="J86" s="165">
        <f>SUM(J87:J90)</f>
        <v>101294</v>
      </c>
      <c r="K86" s="165">
        <f>SUM(K87:K90)</f>
        <v>89738.5</v>
      </c>
      <c r="L86" s="165">
        <f t="shared" ref="L86:M86" si="2">SUM(L87:L90)</f>
        <v>0</v>
      </c>
      <c r="M86" s="165">
        <f t="shared" si="2"/>
        <v>0</v>
      </c>
      <c r="N86" s="165">
        <f>H86/F86*100</f>
        <v>88.592117993168401</v>
      </c>
      <c r="P86" s="194"/>
    </row>
    <row r="87" spans="1:16" s="5" customFormat="1" ht="11.25" customHeight="1">
      <c r="A87" s="355"/>
      <c r="B87" s="354"/>
      <c r="C87" s="63" t="s">
        <v>24</v>
      </c>
      <c r="D87" s="284" t="s">
        <v>25</v>
      </c>
      <c r="E87" s="285"/>
      <c r="F87" s="286">
        <v>17522</v>
      </c>
      <c r="G87" s="287"/>
      <c r="H87" s="286">
        <v>26771.56</v>
      </c>
      <c r="I87" s="287"/>
      <c r="J87" s="102">
        <v>17522</v>
      </c>
      <c r="K87" s="102">
        <v>26771.56</v>
      </c>
      <c r="L87" s="102">
        <v>0</v>
      </c>
      <c r="M87" s="102">
        <v>0</v>
      </c>
      <c r="N87" s="104">
        <f t="shared" si="1"/>
        <v>152.78826617965987</v>
      </c>
    </row>
    <row r="88" spans="1:16" s="5" customFormat="1" ht="11.25">
      <c r="A88" s="355"/>
      <c r="B88" s="355"/>
      <c r="C88" s="63" t="s">
        <v>39</v>
      </c>
      <c r="D88" s="284" t="s">
        <v>40</v>
      </c>
      <c r="E88" s="285"/>
      <c r="F88" s="286">
        <v>82972</v>
      </c>
      <c r="G88" s="287"/>
      <c r="H88" s="286">
        <v>60632.37</v>
      </c>
      <c r="I88" s="287"/>
      <c r="J88" s="102">
        <v>82972</v>
      </c>
      <c r="K88" s="102">
        <v>60632.37</v>
      </c>
      <c r="L88" s="102">
        <v>0</v>
      </c>
      <c r="M88" s="102">
        <v>0</v>
      </c>
      <c r="N88" s="104">
        <f t="shared" ref="N88:N141" si="3">H88/F88*100</f>
        <v>73.075700236224279</v>
      </c>
    </row>
    <row r="89" spans="1:16" s="5" customFormat="1" ht="11.25">
      <c r="A89" s="355"/>
      <c r="B89" s="355"/>
      <c r="C89" s="63" t="s">
        <v>92</v>
      </c>
      <c r="D89" s="301" t="s">
        <v>93</v>
      </c>
      <c r="E89" s="302"/>
      <c r="F89" s="280">
        <v>0</v>
      </c>
      <c r="G89" s="281"/>
      <c r="H89" s="280">
        <v>345.2</v>
      </c>
      <c r="I89" s="281"/>
      <c r="J89" s="102">
        <v>0</v>
      </c>
      <c r="K89" s="102">
        <v>345.2</v>
      </c>
      <c r="L89" s="102">
        <v>0</v>
      </c>
      <c r="M89" s="102">
        <v>0</v>
      </c>
      <c r="N89" s="104" t="e">
        <f t="shared" si="3"/>
        <v>#DIV/0!</v>
      </c>
    </row>
    <row r="90" spans="1:16" s="5" customFormat="1" ht="11.25" customHeight="1">
      <c r="A90" s="355"/>
      <c r="B90" s="355"/>
      <c r="C90" s="63" t="s">
        <v>98</v>
      </c>
      <c r="D90" s="284" t="s">
        <v>99</v>
      </c>
      <c r="E90" s="285"/>
      <c r="F90" s="286">
        <v>800</v>
      </c>
      <c r="G90" s="287"/>
      <c r="H90" s="286">
        <v>1989.37</v>
      </c>
      <c r="I90" s="287"/>
      <c r="J90" s="102">
        <v>800</v>
      </c>
      <c r="K90" s="102">
        <v>1989.37</v>
      </c>
      <c r="L90" s="102">
        <v>0</v>
      </c>
      <c r="M90" s="102">
        <v>0</v>
      </c>
      <c r="N90" s="104">
        <f t="shared" si="3"/>
        <v>248.67124999999999</v>
      </c>
    </row>
    <row r="91" spans="1:16" s="5" customFormat="1" ht="9.75" customHeight="1">
      <c r="A91" s="227"/>
      <c r="B91" s="251" t="s">
        <v>463</v>
      </c>
      <c r="C91" s="252"/>
      <c r="D91" s="417" t="s">
        <v>236</v>
      </c>
      <c r="E91" s="418"/>
      <c r="F91" s="391">
        <v>20700</v>
      </c>
      <c r="G91" s="392"/>
      <c r="H91" s="391">
        <v>20700</v>
      </c>
      <c r="I91" s="392"/>
      <c r="J91" s="165">
        <v>20700</v>
      </c>
      <c r="K91" s="165">
        <v>20700</v>
      </c>
      <c r="L91" s="165"/>
      <c r="M91" s="165"/>
      <c r="N91" s="179">
        <f t="shared" si="3"/>
        <v>100</v>
      </c>
    </row>
    <row r="92" spans="1:16" s="5" customFormat="1" ht="30" customHeight="1">
      <c r="A92" s="248"/>
      <c r="B92" s="248"/>
      <c r="C92" s="63" t="s">
        <v>391</v>
      </c>
      <c r="D92" s="406" t="s">
        <v>108</v>
      </c>
      <c r="E92" s="407"/>
      <c r="F92" s="280">
        <v>20700</v>
      </c>
      <c r="G92" s="281"/>
      <c r="H92" s="280">
        <v>20700</v>
      </c>
      <c r="I92" s="281"/>
      <c r="J92" s="102">
        <v>20700</v>
      </c>
      <c r="K92" s="102">
        <v>20700</v>
      </c>
      <c r="L92" s="102"/>
      <c r="M92" s="102"/>
      <c r="N92" s="143">
        <f t="shared" si="3"/>
        <v>100</v>
      </c>
    </row>
    <row r="93" spans="1:16" s="5" customFormat="1" ht="13.5" customHeight="1">
      <c r="A93" s="227"/>
      <c r="B93" s="251" t="s">
        <v>464</v>
      </c>
      <c r="C93" s="252"/>
      <c r="D93" s="417" t="s">
        <v>238</v>
      </c>
      <c r="E93" s="418"/>
      <c r="F93" s="391">
        <v>20286</v>
      </c>
      <c r="G93" s="392"/>
      <c r="H93" s="391">
        <v>20286</v>
      </c>
      <c r="I93" s="392"/>
      <c r="J93" s="165">
        <v>20286</v>
      </c>
      <c r="K93" s="165">
        <v>20286</v>
      </c>
      <c r="L93" s="165"/>
      <c r="M93" s="165"/>
      <c r="N93" s="179">
        <f t="shared" si="3"/>
        <v>100</v>
      </c>
    </row>
    <row r="94" spans="1:16" s="5" customFormat="1" ht="32.25" customHeight="1">
      <c r="A94" s="248"/>
      <c r="B94" s="248"/>
      <c r="C94" s="63" t="s">
        <v>391</v>
      </c>
      <c r="D94" s="428" t="s">
        <v>108</v>
      </c>
      <c r="E94" s="429"/>
      <c r="F94" s="280">
        <v>20286</v>
      </c>
      <c r="G94" s="281"/>
      <c r="H94" s="280">
        <v>20286</v>
      </c>
      <c r="I94" s="281"/>
      <c r="J94" s="102">
        <v>20286</v>
      </c>
      <c r="K94" s="102">
        <v>20286</v>
      </c>
      <c r="L94" s="102"/>
      <c r="M94" s="102"/>
      <c r="N94" s="143">
        <f t="shared" si="3"/>
        <v>100</v>
      </c>
    </row>
    <row r="95" spans="1:16" s="65" customFormat="1" ht="11.25">
      <c r="A95" s="173">
        <v>852</v>
      </c>
      <c r="B95" s="173"/>
      <c r="C95" s="173"/>
      <c r="D95" s="288" t="s">
        <v>101</v>
      </c>
      <c r="E95" s="289"/>
      <c r="F95" s="381">
        <f>SUM(F96,F98,F104,F107,F109,F111,F116)</f>
        <v>2062588</v>
      </c>
      <c r="G95" s="382"/>
      <c r="H95" s="381">
        <f>SUM(H96,H98,H104,H107,H109,H111,H116)</f>
        <v>1969030.2099999997</v>
      </c>
      <c r="I95" s="382"/>
      <c r="J95" s="168">
        <f>SUM(J116,J111,J109,J107,J104,J98,J96)</f>
        <v>2062588</v>
      </c>
      <c r="K95" s="168">
        <f>SUM(K116,K111,K109,K107,K104,K98,K96)</f>
        <v>1969030.2099999997</v>
      </c>
      <c r="L95" s="168">
        <v>0</v>
      </c>
      <c r="M95" s="168">
        <v>0</v>
      </c>
      <c r="N95" s="178">
        <f t="shared" si="3"/>
        <v>95.464058260786928</v>
      </c>
    </row>
    <row r="96" spans="1:16" s="5" customFormat="1" ht="20.25" customHeight="1">
      <c r="A96" s="354"/>
      <c r="B96" s="176" t="s">
        <v>390</v>
      </c>
      <c r="C96" s="176"/>
      <c r="D96" s="282"/>
      <c r="E96" s="283"/>
      <c r="F96" s="292">
        <v>10833</v>
      </c>
      <c r="G96" s="293"/>
      <c r="H96" s="292">
        <v>10833</v>
      </c>
      <c r="I96" s="293"/>
      <c r="J96" s="165">
        <v>10833</v>
      </c>
      <c r="K96" s="165">
        <v>10833</v>
      </c>
      <c r="L96" s="165">
        <v>0</v>
      </c>
      <c r="M96" s="165">
        <v>0</v>
      </c>
      <c r="N96" s="179">
        <f>H96/F96*100</f>
        <v>100</v>
      </c>
    </row>
    <row r="97" spans="1:14" s="5" customFormat="1" ht="30.75" customHeight="1">
      <c r="A97" s="355"/>
      <c r="B97" s="141"/>
      <c r="C97" s="141" t="s">
        <v>391</v>
      </c>
      <c r="D97" s="428" t="s">
        <v>108</v>
      </c>
      <c r="E97" s="429"/>
      <c r="F97" s="393">
        <v>10833</v>
      </c>
      <c r="G97" s="394"/>
      <c r="H97" s="393">
        <v>10833</v>
      </c>
      <c r="I97" s="394"/>
      <c r="J97" s="142">
        <v>10833</v>
      </c>
      <c r="K97" s="142">
        <v>10833</v>
      </c>
      <c r="L97" s="142">
        <v>0</v>
      </c>
      <c r="M97" s="142">
        <v>0</v>
      </c>
      <c r="N97" s="143">
        <f>H97/F97*100</f>
        <v>100</v>
      </c>
    </row>
    <row r="98" spans="1:14" s="5" customFormat="1" ht="35.25" customHeight="1">
      <c r="A98" s="355"/>
      <c r="B98" s="176">
        <v>85212</v>
      </c>
      <c r="C98" s="176"/>
      <c r="D98" s="282" t="s">
        <v>102</v>
      </c>
      <c r="E98" s="283"/>
      <c r="F98" s="292">
        <f>SUM(F99:F103)</f>
        <v>1684740</v>
      </c>
      <c r="G98" s="293"/>
      <c r="H98" s="292">
        <f>SUM(H99:H103)</f>
        <v>1609829.1799999997</v>
      </c>
      <c r="I98" s="293"/>
      <c r="J98" s="165">
        <f>SUM(J99:J103)</f>
        <v>1684740</v>
      </c>
      <c r="K98" s="165">
        <f>SUM(K99:K103)</f>
        <v>1609829.1799999997</v>
      </c>
      <c r="L98" s="165">
        <f>SUM(L100:L104)</f>
        <v>0</v>
      </c>
      <c r="M98" s="165">
        <f>SUM(M100:M104)</f>
        <v>0</v>
      </c>
      <c r="N98" s="179">
        <f t="shared" ref="N98" si="4">H98/F98*100</f>
        <v>95.553567909588409</v>
      </c>
    </row>
    <row r="99" spans="1:14" s="5" customFormat="1" ht="14.25" customHeight="1">
      <c r="A99" s="355"/>
      <c r="B99" s="253"/>
      <c r="C99" s="141" t="s">
        <v>22</v>
      </c>
      <c r="D99" s="432" t="s">
        <v>364</v>
      </c>
      <c r="E99" s="433"/>
      <c r="F99" s="434"/>
      <c r="G99" s="435"/>
      <c r="H99" s="434">
        <v>17.600000000000001</v>
      </c>
      <c r="I99" s="435"/>
      <c r="J99" s="254"/>
      <c r="K99" s="254">
        <v>17.600000000000001</v>
      </c>
      <c r="L99" s="254"/>
      <c r="M99" s="254"/>
      <c r="N99" s="255"/>
    </row>
    <row r="100" spans="1:14" s="5" customFormat="1" ht="51" customHeight="1">
      <c r="A100" s="355"/>
      <c r="B100" s="355"/>
      <c r="C100" s="63" t="s">
        <v>103</v>
      </c>
      <c r="D100" s="284" t="s">
        <v>104</v>
      </c>
      <c r="E100" s="438"/>
      <c r="F100" s="286">
        <v>1500</v>
      </c>
      <c r="G100" s="287"/>
      <c r="H100" s="286">
        <v>647.54999999999995</v>
      </c>
      <c r="I100" s="287"/>
      <c r="J100" s="102">
        <v>1500</v>
      </c>
      <c r="K100" s="102">
        <v>647.54999999999995</v>
      </c>
      <c r="L100" s="102">
        <v>0</v>
      </c>
      <c r="M100" s="102">
        <v>0</v>
      </c>
      <c r="N100" s="104">
        <f t="shared" ref="N100" si="5">H100/F100*100</f>
        <v>43.169999999999995</v>
      </c>
    </row>
    <row r="101" spans="1:14" s="5" customFormat="1" ht="45" customHeight="1">
      <c r="A101" s="355"/>
      <c r="B101" s="355"/>
      <c r="C101" s="63">
        <v>2010</v>
      </c>
      <c r="D101" s="284" t="s">
        <v>16</v>
      </c>
      <c r="E101" s="285"/>
      <c r="F101" s="286">
        <v>1673240</v>
      </c>
      <c r="G101" s="287"/>
      <c r="H101" s="286">
        <v>1587858.91</v>
      </c>
      <c r="I101" s="287"/>
      <c r="J101" s="102">
        <v>1673240</v>
      </c>
      <c r="K101" s="102">
        <v>1587858.91</v>
      </c>
      <c r="L101" s="102">
        <v>0</v>
      </c>
      <c r="M101" s="102">
        <v>0</v>
      </c>
      <c r="N101" s="104">
        <f t="shared" si="3"/>
        <v>94.897259807319926</v>
      </c>
    </row>
    <row r="102" spans="1:14" s="5" customFormat="1" ht="34.5" customHeight="1">
      <c r="A102" s="355"/>
      <c r="B102" s="355"/>
      <c r="C102" s="63">
        <v>2360</v>
      </c>
      <c r="D102" s="284" t="s">
        <v>105</v>
      </c>
      <c r="E102" s="285"/>
      <c r="F102" s="286">
        <v>8000</v>
      </c>
      <c r="G102" s="287"/>
      <c r="H102" s="286">
        <v>19004.16</v>
      </c>
      <c r="I102" s="287"/>
      <c r="J102" s="102">
        <v>8000</v>
      </c>
      <c r="K102" s="102">
        <v>19004.16</v>
      </c>
      <c r="L102" s="102">
        <v>0</v>
      </c>
      <c r="M102" s="102">
        <v>0</v>
      </c>
      <c r="N102" s="104">
        <f t="shared" si="3"/>
        <v>237.55199999999999</v>
      </c>
    </row>
    <row r="103" spans="1:14" s="5" customFormat="1" ht="52.5" customHeight="1">
      <c r="A103" s="355"/>
      <c r="B103" s="365"/>
      <c r="C103" s="63">
        <v>2910</v>
      </c>
      <c r="D103" s="284" t="s">
        <v>106</v>
      </c>
      <c r="E103" s="285"/>
      <c r="F103" s="286">
        <v>2000</v>
      </c>
      <c r="G103" s="287"/>
      <c r="H103" s="286">
        <v>2300.96</v>
      </c>
      <c r="I103" s="287"/>
      <c r="J103" s="102">
        <v>2000</v>
      </c>
      <c r="K103" s="102">
        <v>2300.96</v>
      </c>
      <c r="L103" s="102">
        <v>0</v>
      </c>
      <c r="M103" s="102">
        <v>0</v>
      </c>
      <c r="N103" s="104">
        <f t="shared" si="3"/>
        <v>115.048</v>
      </c>
    </row>
    <row r="104" spans="1:14" s="5" customFormat="1" ht="52.5" customHeight="1">
      <c r="A104" s="355"/>
      <c r="B104" s="176">
        <v>85213</v>
      </c>
      <c r="C104" s="176"/>
      <c r="D104" s="282" t="s">
        <v>107</v>
      </c>
      <c r="E104" s="283"/>
      <c r="F104" s="292">
        <f>SUM(F105:F106)</f>
        <v>21600</v>
      </c>
      <c r="G104" s="293"/>
      <c r="H104" s="292">
        <f>SUM(H105:H106)</f>
        <v>20496.129999999997</v>
      </c>
      <c r="I104" s="293"/>
      <c r="J104" s="165">
        <f>SUM(J105:J106)</f>
        <v>21600</v>
      </c>
      <c r="K104" s="165">
        <f>SUM(K105:K106)</f>
        <v>20496.129999999997</v>
      </c>
      <c r="L104" s="165">
        <v>0</v>
      </c>
      <c r="M104" s="165">
        <v>0</v>
      </c>
      <c r="N104" s="179">
        <f t="shared" si="3"/>
        <v>94.88949074074074</v>
      </c>
    </row>
    <row r="105" spans="1:14" s="5" customFormat="1" ht="45" customHeight="1">
      <c r="A105" s="355"/>
      <c r="B105" s="63"/>
      <c r="C105" s="63">
        <v>2010</v>
      </c>
      <c r="D105" s="284" t="s">
        <v>16</v>
      </c>
      <c r="E105" s="285"/>
      <c r="F105" s="286">
        <v>15000</v>
      </c>
      <c r="G105" s="287"/>
      <c r="H105" s="286">
        <v>13896.13</v>
      </c>
      <c r="I105" s="287"/>
      <c r="J105" s="102">
        <v>15000</v>
      </c>
      <c r="K105" s="102">
        <f t="shared" ref="K105:K109" si="6">H105</f>
        <v>13896.13</v>
      </c>
      <c r="L105" s="102">
        <v>0</v>
      </c>
      <c r="M105" s="102">
        <v>0</v>
      </c>
      <c r="N105" s="104">
        <f t="shared" si="3"/>
        <v>92.640866666666668</v>
      </c>
    </row>
    <row r="106" spans="1:14" s="5" customFormat="1" ht="33" customHeight="1">
      <c r="A106" s="355"/>
      <c r="B106" s="63"/>
      <c r="C106" s="63">
        <v>2030</v>
      </c>
      <c r="D106" s="284" t="s">
        <v>108</v>
      </c>
      <c r="E106" s="285"/>
      <c r="F106" s="286">
        <v>6600</v>
      </c>
      <c r="G106" s="287"/>
      <c r="H106" s="286">
        <v>6600</v>
      </c>
      <c r="I106" s="287"/>
      <c r="J106" s="102">
        <f t="shared" ref="J106:J109" si="7">F106</f>
        <v>6600</v>
      </c>
      <c r="K106" s="102">
        <f t="shared" si="6"/>
        <v>6600</v>
      </c>
      <c r="L106" s="102">
        <v>0</v>
      </c>
      <c r="M106" s="102">
        <v>0</v>
      </c>
      <c r="N106" s="104">
        <f t="shared" si="3"/>
        <v>100</v>
      </c>
    </row>
    <row r="107" spans="1:14" s="5" customFormat="1" ht="21" customHeight="1">
      <c r="A107" s="355"/>
      <c r="B107" s="176">
        <v>85214</v>
      </c>
      <c r="C107" s="176"/>
      <c r="D107" s="282" t="s">
        <v>109</v>
      </c>
      <c r="E107" s="283"/>
      <c r="F107" s="292">
        <f>SUM(F108:F108)</f>
        <v>59200</v>
      </c>
      <c r="G107" s="293"/>
      <c r="H107" s="292">
        <f>SUM(H108:H108)</f>
        <v>47997.37</v>
      </c>
      <c r="I107" s="293"/>
      <c r="J107" s="165">
        <f t="shared" si="7"/>
        <v>59200</v>
      </c>
      <c r="K107" s="165">
        <f t="shared" si="6"/>
        <v>47997.37</v>
      </c>
      <c r="L107" s="165">
        <v>0</v>
      </c>
      <c r="M107" s="165">
        <v>0</v>
      </c>
      <c r="N107" s="179">
        <f t="shared" si="3"/>
        <v>81.076638513513515</v>
      </c>
    </row>
    <row r="108" spans="1:14" s="5" customFormat="1" ht="32.25" customHeight="1">
      <c r="A108" s="355"/>
      <c r="B108" s="63"/>
      <c r="C108" s="63">
        <v>2030</v>
      </c>
      <c r="D108" s="284" t="s">
        <v>108</v>
      </c>
      <c r="E108" s="285"/>
      <c r="F108" s="286">
        <v>59200</v>
      </c>
      <c r="G108" s="287"/>
      <c r="H108" s="286">
        <v>47997.37</v>
      </c>
      <c r="I108" s="287"/>
      <c r="J108" s="102">
        <v>59200</v>
      </c>
      <c r="K108" s="102">
        <v>47997.37</v>
      </c>
      <c r="L108" s="102">
        <v>0</v>
      </c>
      <c r="M108" s="102">
        <v>0</v>
      </c>
      <c r="N108" s="104">
        <f t="shared" si="3"/>
        <v>81.076638513513515</v>
      </c>
    </row>
    <row r="109" spans="1:14" s="5" customFormat="1" ht="11.25">
      <c r="A109" s="355"/>
      <c r="B109" s="176">
        <v>85216</v>
      </c>
      <c r="C109" s="176"/>
      <c r="D109" s="282" t="s">
        <v>110</v>
      </c>
      <c r="E109" s="283"/>
      <c r="F109" s="292">
        <v>91202</v>
      </c>
      <c r="G109" s="293"/>
      <c r="H109" s="292">
        <v>82944.84</v>
      </c>
      <c r="I109" s="293"/>
      <c r="J109" s="165">
        <f t="shared" si="7"/>
        <v>91202</v>
      </c>
      <c r="K109" s="165">
        <f t="shared" si="6"/>
        <v>82944.84</v>
      </c>
      <c r="L109" s="165">
        <v>0</v>
      </c>
      <c r="M109" s="165">
        <v>0</v>
      </c>
      <c r="N109" s="179">
        <f t="shared" si="3"/>
        <v>90.946295037389518</v>
      </c>
    </row>
    <row r="110" spans="1:14" s="5" customFormat="1" ht="30.75" customHeight="1">
      <c r="A110" s="355"/>
      <c r="B110" s="63"/>
      <c r="C110" s="63">
        <v>2030</v>
      </c>
      <c r="D110" s="284" t="s">
        <v>108</v>
      </c>
      <c r="E110" s="285"/>
      <c r="F110" s="286">
        <v>91202</v>
      </c>
      <c r="G110" s="287"/>
      <c r="H110" s="286">
        <v>82944.84</v>
      </c>
      <c r="I110" s="287"/>
      <c r="J110" s="102">
        <v>91202</v>
      </c>
      <c r="K110" s="102">
        <v>82944.84</v>
      </c>
      <c r="L110" s="102">
        <v>0</v>
      </c>
      <c r="M110" s="102">
        <v>0</v>
      </c>
      <c r="N110" s="104">
        <f t="shared" si="3"/>
        <v>90.946295037389518</v>
      </c>
    </row>
    <row r="111" spans="1:14" s="5" customFormat="1" ht="11.25" customHeight="1">
      <c r="A111" s="355"/>
      <c r="B111" s="176">
        <v>85219</v>
      </c>
      <c r="C111" s="176"/>
      <c r="D111" s="282" t="s">
        <v>111</v>
      </c>
      <c r="E111" s="283"/>
      <c r="F111" s="292">
        <f>SUM(F112:F115)</f>
        <v>102500</v>
      </c>
      <c r="G111" s="293"/>
      <c r="H111" s="292">
        <f>SUM(H112:H115)</f>
        <v>106161.69</v>
      </c>
      <c r="I111" s="293"/>
      <c r="J111" s="165">
        <f>SUM(J112:J115)</f>
        <v>102500</v>
      </c>
      <c r="K111" s="165">
        <f>SUM(K112:K115)</f>
        <v>106161.69</v>
      </c>
      <c r="L111" s="165">
        <v>0</v>
      </c>
      <c r="M111" s="165">
        <v>0</v>
      </c>
      <c r="N111" s="179">
        <f t="shared" si="3"/>
        <v>103.57238048780488</v>
      </c>
    </row>
    <row r="112" spans="1:14" s="5" customFormat="1" ht="11.25">
      <c r="A112" s="355"/>
      <c r="B112" s="354"/>
      <c r="C112" s="63" t="s">
        <v>39</v>
      </c>
      <c r="D112" s="284" t="s">
        <v>40</v>
      </c>
      <c r="E112" s="285"/>
      <c r="F112" s="286">
        <v>15000</v>
      </c>
      <c r="G112" s="287"/>
      <c r="H112" s="286">
        <v>18561.990000000002</v>
      </c>
      <c r="I112" s="287"/>
      <c r="J112" s="102">
        <v>15000</v>
      </c>
      <c r="K112" s="102">
        <v>18561.990000000002</v>
      </c>
      <c r="L112" s="102">
        <v>0</v>
      </c>
      <c r="M112" s="102">
        <v>0</v>
      </c>
      <c r="N112" s="104">
        <f t="shared" si="3"/>
        <v>123.74660000000002</v>
      </c>
    </row>
    <row r="113" spans="1:14" s="5" customFormat="1" ht="11.25">
      <c r="A113" s="355"/>
      <c r="B113" s="355"/>
      <c r="C113" s="63" t="s">
        <v>92</v>
      </c>
      <c r="D113" s="284" t="s">
        <v>93</v>
      </c>
      <c r="E113" s="285"/>
      <c r="F113" s="286"/>
      <c r="G113" s="287"/>
      <c r="H113" s="286">
        <v>0.7</v>
      </c>
      <c r="I113" s="287"/>
      <c r="J113" s="102"/>
      <c r="K113" s="102">
        <v>0.7</v>
      </c>
      <c r="L113" s="102"/>
      <c r="M113" s="102"/>
      <c r="N113" s="104"/>
    </row>
    <row r="114" spans="1:14" s="5" customFormat="1" ht="11.25" customHeight="1">
      <c r="A114" s="355"/>
      <c r="B114" s="355"/>
      <c r="C114" s="63" t="s">
        <v>98</v>
      </c>
      <c r="D114" s="284" t="s">
        <v>99</v>
      </c>
      <c r="E114" s="285"/>
      <c r="F114" s="286">
        <v>0</v>
      </c>
      <c r="G114" s="287"/>
      <c r="H114" s="286">
        <v>99</v>
      </c>
      <c r="I114" s="287"/>
      <c r="J114" s="102">
        <v>0</v>
      </c>
      <c r="K114" s="102">
        <v>99</v>
      </c>
      <c r="L114" s="102">
        <v>0</v>
      </c>
      <c r="M114" s="102">
        <v>0</v>
      </c>
      <c r="N114" s="104" t="e">
        <f t="shared" si="3"/>
        <v>#DIV/0!</v>
      </c>
    </row>
    <row r="115" spans="1:14" s="5" customFormat="1" ht="29.25" customHeight="1">
      <c r="A115" s="355"/>
      <c r="B115" s="365"/>
      <c r="C115" s="63">
        <v>2030</v>
      </c>
      <c r="D115" s="284" t="s">
        <v>108</v>
      </c>
      <c r="E115" s="285"/>
      <c r="F115" s="286">
        <v>87500</v>
      </c>
      <c r="G115" s="287"/>
      <c r="H115" s="286">
        <v>87500</v>
      </c>
      <c r="I115" s="287"/>
      <c r="J115" s="102">
        <v>87500</v>
      </c>
      <c r="K115" s="102">
        <v>87500</v>
      </c>
      <c r="L115" s="102">
        <v>0</v>
      </c>
      <c r="M115" s="102">
        <v>0</v>
      </c>
      <c r="N115" s="104">
        <f t="shared" si="3"/>
        <v>100</v>
      </c>
    </row>
    <row r="116" spans="1:14" s="5" customFormat="1" ht="11.25">
      <c r="A116" s="355"/>
      <c r="B116" s="176">
        <v>85295</v>
      </c>
      <c r="C116" s="176"/>
      <c r="D116" s="282" t="s">
        <v>15</v>
      </c>
      <c r="E116" s="283"/>
      <c r="F116" s="292">
        <f>SUM(F117,F118)</f>
        <v>92513</v>
      </c>
      <c r="G116" s="293"/>
      <c r="H116" s="292">
        <f>SUM(H117,H118)</f>
        <v>90768</v>
      </c>
      <c r="I116" s="293"/>
      <c r="J116" s="165">
        <f>SUM(J117,J118)</f>
        <v>92513</v>
      </c>
      <c r="K116" s="165">
        <f>SUM(K117,K118)</f>
        <v>90768</v>
      </c>
      <c r="L116" s="165">
        <v>0</v>
      </c>
      <c r="M116" s="165">
        <v>0</v>
      </c>
      <c r="N116" s="179">
        <f t="shared" si="3"/>
        <v>98.113778604088083</v>
      </c>
    </row>
    <row r="117" spans="1:14" s="5" customFormat="1" ht="44.25" customHeight="1">
      <c r="A117" s="355"/>
      <c r="B117" s="141"/>
      <c r="C117" s="141" t="s">
        <v>362</v>
      </c>
      <c r="D117" s="284" t="s">
        <v>16</v>
      </c>
      <c r="E117" s="285"/>
      <c r="F117" s="383">
        <v>31085</v>
      </c>
      <c r="G117" s="384"/>
      <c r="H117" s="383">
        <v>29340</v>
      </c>
      <c r="I117" s="384"/>
      <c r="J117" s="142">
        <v>31085</v>
      </c>
      <c r="K117" s="142">
        <v>29340</v>
      </c>
      <c r="L117" s="142">
        <v>0</v>
      </c>
      <c r="M117" s="142">
        <v>0</v>
      </c>
      <c r="N117" s="143">
        <f>H117/F117*100</f>
        <v>94.386359980698089</v>
      </c>
    </row>
    <row r="118" spans="1:14" s="5" customFormat="1" ht="35.25" customHeight="1">
      <c r="A118" s="365"/>
      <c r="B118" s="63"/>
      <c r="C118" s="63">
        <v>2030</v>
      </c>
      <c r="D118" s="284" t="s">
        <v>108</v>
      </c>
      <c r="E118" s="285"/>
      <c r="F118" s="286">
        <v>61428</v>
      </c>
      <c r="G118" s="287"/>
      <c r="H118" s="286">
        <v>61428</v>
      </c>
      <c r="I118" s="287"/>
      <c r="J118" s="102">
        <v>61428</v>
      </c>
      <c r="K118" s="102">
        <v>61428</v>
      </c>
      <c r="L118" s="102">
        <v>0</v>
      </c>
      <c r="M118" s="102">
        <v>0</v>
      </c>
      <c r="N118" s="104">
        <f t="shared" si="3"/>
        <v>100</v>
      </c>
    </row>
    <row r="119" spans="1:14" s="65" customFormat="1" ht="11.25" customHeight="1">
      <c r="A119" s="173">
        <v>853</v>
      </c>
      <c r="B119" s="173"/>
      <c r="C119" s="173"/>
      <c r="D119" s="288" t="s">
        <v>112</v>
      </c>
      <c r="E119" s="289"/>
      <c r="F119" s="381">
        <f>SUM(F121,F122)</f>
        <v>975809.8</v>
      </c>
      <c r="G119" s="382"/>
      <c r="H119" s="381">
        <f>SUM(H121,H122)</f>
        <v>961266.4</v>
      </c>
      <c r="I119" s="382"/>
      <c r="J119" s="168">
        <f t="shared" ref="J119:J125" si="8">F119</f>
        <v>975809.8</v>
      </c>
      <c r="K119" s="168">
        <f t="shared" ref="K119:K125" si="9">H119</f>
        <v>961266.4</v>
      </c>
      <c r="L119" s="168">
        <v>0</v>
      </c>
      <c r="M119" s="168">
        <v>0</v>
      </c>
      <c r="N119" s="178">
        <f t="shared" si="3"/>
        <v>98.509607097612673</v>
      </c>
    </row>
    <row r="120" spans="1:14" s="5" customFormat="1" ht="11.25">
      <c r="A120" s="354"/>
      <c r="B120" s="176">
        <v>85395</v>
      </c>
      <c r="C120" s="176"/>
      <c r="D120" s="282" t="s">
        <v>15</v>
      </c>
      <c r="E120" s="283"/>
      <c r="F120" s="404">
        <f>SUM(F121,F122)</f>
        <v>975809.8</v>
      </c>
      <c r="G120" s="405"/>
      <c r="H120" s="404">
        <f>SUM(H121,H122)</f>
        <v>961266.4</v>
      </c>
      <c r="I120" s="405"/>
      <c r="J120" s="166">
        <f>F120</f>
        <v>975809.8</v>
      </c>
      <c r="K120" s="166">
        <f t="shared" si="9"/>
        <v>961266.4</v>
      </c>
      <c r="L120" s="165">
        <v>0</v>
      </c>
      <c r="M120" s="165">
        <v>0</v>
      </c>
      <c r="N120" s="179">
        <f t="shared" si="3"/>
        <v>98.509607097612673</v>
      </c>
    </row>
    <row r="121" spans="1:14" s="5" customFormat="1" ht="32.25" customHeight="1">
      <c r="A121" s="355"/>
      <c r="B121" s="63"/>
      <c r="C121" s="63">
        <v>2007</v>
      </c>
      <c r="D121" s="284" t="s">
        <v>17</v>
      </c>
      <c r="E121" s="285"/>
      <c r="F121" s="286">
        <v>879650.11</v>
      </c>
      <c r="G121" s="287"/>
      <c r="H121" s="286">
        <v>866293.92</v>
      </c>
      <c r="I121" s="287"/>
      <c r="J121" s="102">
        <f t="shared" si="8"/>
        <v>879650.11</v>
      </c>
      <c r="K121" s="102">
        <f t="shared" si="9"/>
        <v>866293.92</v>
      </c>
      <c r="L121" s="102">
        <v>0</v>
      </c>
      <c r="M121" s="102">
        <v>0</v>
      </c>
      <c r="N121" s="104">
        <f t="shared" si="3"/>
        <v>98.481647435933368</v>
      </c>
    </row>
    <row r="122" spans="1:14" s="5" customFormat="1" ht="51.75" customHeight="1">
      <c r="A122" s="365"/>
      <c r="B122" s="63"/>
      <c r="C122" s="63">
        <v>2009</v>
      </c>
      <c r="D122" s="284" t="s">
        <v>17</v>
      </c>
      <c r="E122" s="285"/>
      <c r="F122" s="286">
        <v>96159.69</v>
      </c>
      <c r="G122" s="287"/>
      <c r="H122" s="286">
        <v>94972.479999999996</v>
      </c>
      <c r="I122" s="287"/>
      <c r="J122" s="102">
        <f t="shared" si="8"/>
        <v>96159.69</v>
      </c>
      <c r="K122" s="102">
        <f t="shared" si="9"/>
        <v>94972.479999999996</v>
      </c>
      <c r="L122" s="102">
        <v>0</v>
      </c>
      <c r="M122" s="102">
        <v>0</v>
      </c>
      <c r="N122" s="104">
        <f t="shared" si="3"/>
        <v>98.765376635469593</v>
      </c>
    </row>
    <row r="123" spans="1:14" s="65" customFormat="1" ht="11.25" customHeight="1">
      <c r="A123" s="173">
        <v>854</v>
      </c>
      <c r="B123" s="173"/>
      <c r="C123" s="173"/>
      <c r="D123" s="288" t="s">
        <v>113</v>
      </c>
      <c r="E123" s="289"/>
      <c r="F123" s="381">
        <f>F124</f>
        <v>93863</v>
      </c>
      <c r="G123" s="382"/>
      <c r="H123" s="381">
        <f>H124</f>
        <v>93692.4</v>
      </c>
      <c r="I123" s="382"/>
      <c r="J123" s="168">
        <f t="shared" si="8"/>
        <v>93863</v>
      </c>
      <c r="K123" s="168">
        <f t="shared" si="9"/>
        <v>93692.4</v>
      </c>
      <c r="L123" s="168">
        <v>0</v>
      </c>
      <c r="M123" s="168">
        <v>0</v>
      </c>
      <c r="N123" s="178">
        <f t="shared" si="3"/>
        <v>99.818245741133353</v>
      </c>
    </row>
    <row r="124" spans="1:14" s="5" customFormat="1" ht="11.25" customHeight="1">
      <c r="A124" s="408"/>
      <c r="B124" s="176">
        <v>85415</v>
      </c>
      <c r="C124" s="176"/>
      <c r="D124" s="282" t="s">
        <v>114</v>
      </c>
      <c r="E124" s="283"/>
      <c r="F124" s="292">
        <f>SUM(F125:F126)</f>
        <v>93863</v>
      </c>
      <c r="G124" s="293"/>
      <c r="H124" s="292">
        <f>SUM(H125:H126)</f>
        <v>93692.4</v>
      </c>
      <c r="I124" s="293"/>
      <c r="J124" s="165">
        <f>SUM(F124:F125)</f>
        <v>175201</v>
      </c>
      <c r="K124" s="165">
        <f>SUM(K125:K126)</f>
        <v>93692.4</v>
      </c>
      <c r="L124" s="165">
        <v>0</v>
      </c>
      <c r="M124" s="165">
        <v>0</v>
      </c>
      <c r="N124" s="179">
        <f t="shared" si="3"/>
        <v>99.818245741133353</v>
      </c>
    </row>
    <row r="125" spans="1:14" s="5" customFormat="1" ht="33.75" customHeight="1">
      <c r="A125" s="409"/>
      <c r="B125" s="183"/>
      <c r="C125" s="183">
        <v>2030</v>
      </c>
      <c r="D125" s="410" t="s">
        <v>108</v>
      </c>
      <c r="E125" s="411"/>
      <c r="F125" s="383">
        <v>81338</v>
      </c>
      <c r="G125" s="384"/>
      <c r="H125" s="383">
        <v>81338</v>
      </c>
      <c r="I125" s="384"/>
      <c r="J125" s="142">
        <f t="shared" si="8"/>
        <v>81338</v>
      </c>
      <c r="K125" s="142">
        <f t="shared" si="9"/>
        <v>81338</v>
      </c>
      <c r="L125" s="142">
        <v>0</v>
      </c>
      <c r="M125" s="142">
        <v>0</v>
      </c>
      <c r="N125" s="143">
        <f t="shared" si="3"/>
        <v>100</v>
      </c>
    </row>
    <row r="126" spans="1:14" s="5" customFormat="1" ht="44.25" customHeight="1">
      <c r="A126" s="249"/>
      <c r="B126" s="183"/>
      <c r="C126" s="183" t="s">
        <v>465</v>
      </c>
      <c r="D126" s="436" t="s">
        <v>468</v>
      </c>
      <c r="E126" s="437"/>
      <c r="F126" s="383">
        <v>12525</v>
      </c>
      <c r="G126" s="384"/>
      <c r="H126" s="383">
        <v>12354.4</v>
      </c>
      <c r="I126" s="384"/>
      <c r="J126" s="142">
        <v>12525</v>
      </c>
      <c r="K126" s="142">
        <v>12354.4</v>
      </c>
      <c r="L126" s="142"/>
      <c r="M126" s="142"/>
      <c r="N126" s="143">
        <f t="shared" si="3"/>
        <v>98.637924151696595</v>
      </c>
    </row>
    <row r="127" spans="1:14" s="65" customFormat="1" ht="11.25" customHeight="1">
      <c r="A127" s="173">
        <v>900</v>
      </c>
      <c r="B127" s="173"/>
      <c r="C127" s="173"/>
      <c r="D127" s="288" t="s">
        <v>115</v>
      </c>
      <c r="E127" s="289"/>
      <c r="F127" s="381">
        <f>SUM(F128,F132,F134)</f>
        <v>4783772</v>
      </c>
      <c r="G127" s="382"/>
      <c r="H127" s="381">
        <f>SUM(H128,H132,H134)</f>
        <v>2043860.35</v>
      </c>
      <c r="I127" s="382"/>
      <c r="J127" s="168">
        <f>SUM(J128,J132,J134)</f>
        <v>4783772</v>
      </c>
      <c r="K127" s="168">
        <f>SUM(K128,K132,K134)</f>
        <v>2043860.35</v>
      </c>
      <c r="L127" s="168">
        <v>0</v>
      </c>
      <c r="M127" s="168">
        <v>0</v>
      </c>
      <c r="N127" s="178">
        <f t="shared" si="3"/>
        <v>42.724869621712742</v>
      </c>
    </row>
    <row r="128" spans="1:14" s="5" customFormat="1" ht="11.25" customHeight="1">
      <c r="A128" s="354"/>
      <c r="B128" s="176">
        <v>90001</v>
      </c>
      <c r="C128" s="176"/>
      <c r="D128" s="282" t="s">
        <v>116</v>
      </c>
      <c r="E128" s="283"/>
      <c r="F128" s="292">
        <f>SUM(F129:F131)</f>
        <v>0</v>
      </c>
      <c r="G128" s="293"/>
      <c r="H128" s="292">
        <f>SUM(H129:H131)</f>
        <v>2469.23</v>
      </c>
      <c r="I128" s="293"/>
      <c r="J128" s="165">
        <f>SUM(J129:J131)</f>
        <v>0</v>
      </c>
      <c r="K128" s="165">
        <f>SUM(K129:K131)</f>
        <v>2469.23</v>
      </c>
      <c r="L128" s="165">
        <v>0</v>
      </c>
      <c r="M128" s="165">
        <v>0</v>
      </c>
      <c r="N128" s="179" t="e">
        <f t="shared" si="3"/>
        <v>#DIV/0!</v>
      </c>
    </row>
    <row r="129" spans="1:14" s="5" customFormat="1" ht="11.25">
      <c r="A129" s="355"/>
      <c r="B129" s="414"/>
      <c r="C129" s="66" t="s">
        <v>22</v>
      </c>
      <c r="D129" s="278" t="s">
        <v>23</v>
      </c>
      <c r="E129" s="279"/>
      <c r="F129" s="286">
        <v>0</v>
      </c>
      <c r="G129" s="287"/>
      <c r="H129" s="286">
        <v>21.4</v>
      </c>
      <c r="I129" s="287"/>
      <c r="J129" s="102">
        <v>0</v>
      </c>
      <c r="K129" s="102">
        <v>21.4</v>
      </c>
      <c r="L129" s="102">
        <v>0</v>
      </c>
      <c r="M129" s="102">
        <v>0</v>
      </c>
      <c r="N129" s="104" t="e">
        <f>H129/F129*100</f>
        <v>#DIV/0!</v>
      </c>
    </row>
    <row r="130" spans="1:14" s="5" customFormat="1" ht="11.25">
      <c r="A130" s="355"/>
      <c r="B130" s="415"/>
      <c r="C130" s="63" t="s">
        <v>39</v>
      </c>
      <c r="D130" s="284" t="s">
        <v>40</v>
      </c>
      <c r="E130" s="285"/>
      <c r="F130" s="286">
        <v>0</v>
      </c>
      <c r="G130" s="287"/>
      <c r="H130" s="286">
        <v>2345.66</v>
      </c>
      <c r="I130" s="287"/>
      <c r="J130" s="102">
        <v>0</v>
      </c>
      <c r="K130" s="102">
        <v>2345.66</v>
      </c>
      <c r="L130" s="102">
        <v>0</v>
      </c>
      <c r="M130" s="102">
        <v>0</v>
      </c>
      <c r="N130" s="104" t="e">
        <f t="shared" si="3"/>
        <v>#DIV/0!</v>
      </c>
    </row>
    <row r="131" spans="1:14" s="5" customFormat="1" ht="11.25">
      <c r="A131" s="355"/>
      <c r="B131" s="416"/>
      <c r="C131" s="63" t="s">
        <v>92</v>
      </c>
      <c r="D131" s="284" t="s">
        <v>93</v>
      </c>
      <c r="E131" s="285"/>
      <c r="F131" s="286">
        <v>0</v>
      </c>
      <c r="G131" s="287"/>
      <c r="H131" s="286">
        <v>102.17</v>
      </c>
      <c r="I131" s="287"/>
      <c r="J131" s="102">
        <v>0</v>
      </c>
      <c r="K131" s="102">
        <v>102.17</v>
      </c>
      <c r="L131" s="102">
        <v>0</v>
      </c>
      <c r="M131" s="102">
        <v>0</v>
      </c>
      <c r="N131" s="104" t="e">
        <f t="shared" si="3"/>
        <v>#DIV/0!</v>
      </c>
    </row>
    <row r="132" spans="1:14" s="5" customFormat="1" ht="11.25">
      <c r="A132" s="355"/>
      <c r="B132" s="256" t="s">
        <v>466</v>
      </c>
      <c r="C132" s="184"/>
      <c r="D132" s="417" t="s">
        <v>392</v>
      </c>
      <c r="E132" s="418"/>
      <c r="F132" s="292">
        <v>57037</v>
      </c>
      <c r="G132" s="293"/>
      <c r="H132" s="292">
        <v>20677.87</v>
      </c>
      <c r="I132" s="293"/>
      <c r="J132" s="165">
        <v>57037</v>
      </c>
      <c r="K132" s="165">
        <v>20677.87</v>
      </c>
      <c r="L132" s="165"/>
      <c r="M132" s="165"/>
      <c r="N132" s="179">
        <f t="shared" si="3"/>
        <v>36.25343198274804</v>
      </c>
    </row>
    <row r="133" spans="1:14" s="5" customFormat="1" ht="42.75" customHeight="1">
      <c r="A133" s="355"/>
      <c r="B133" s="250"/>
      <c r="C133" s="63" t="s">
        <v>467</v>
      </c>
      <c r="D133" s="284" t="s">
        <v>469</v>
      </c>
      <c r="E133" s="285"/>
      <c r="F133" s="286">
        <v>57037</v>
      </c>
      <c r="G133" s="287"/>
      <c r="H133" s="286">
        <v>20677.87</v>
      </c>
      <c r="I133" s="287"/>
      <c r="J133" s="102">
        <v>57037</v>
      </c>
      <c r="K133" s="102">
        <v>20677.87</v>
      </c>
      <c r="L133" s="102"/>
      <c r="M133" s="102"/>
      <c r="N133" s="104"/>
    </row>
    <row r="134" spans="1:14" s="5" customFormat="1" ht="19.5" customHeight="1">
      <c r="A134" s="355"/>
      <c r="B134" s="64">
        <v>90019</v>
      </c>
      <c r="C134" s="64"/>
      <c r="D134" s="412" t="s">
        <v>117</v>
      </c>
      <c r="E134" s="413"/>
      <c r="F134" s="360">
        <v>4726735</v>
      </c>
      <c r="G134" s="361"/>
      <c r="H134" s="360">
        <v>2020713.25</v>
      </c>
      <c r="I134" s="361"/>
      <c r="J134" s="101">
        <v>4726735</v>
      </c>
      <c r="K134" s="101">
        <v>2020713.25</v>
      </c>
      <c r="L134" s="101">
        <v>0</v>
      </c>
      <c r="M134" s="101">
        <v>0</v>
      </c>
      <c r="N134" s="105">
        <f>H134/F134*100</f>
        <v>42.750720105950514</v>
      </c>
    </row>
    <row r="135" spans="1:14" s="5" customFormat="1" ht="11.25">
      <c r="A135" s="365"/>
      <c r="B135" s="63"/>
      <c r="C135" s="63" t="s">
        <v>22</v>
      </c>
      <c r="D135" s="284" t="s">
        <v>23</v>
      </c>
      <c r="E135" s="285"/>
      <c r="F135" s="286">
        <v>4726735</v>
      </c>
      <c r="G135" s="287"/>
      <c r="H135" s="286">
        <v>2020713.25</v>
      </c>
      <c r="I135" s="287"/>
      <c r="J135" s="102">
        <v>4726735</v>
      </c>
      <c r="K135" s="102">
        <v>2020713.25</v>
      </c>
      <c r="L135" s="102">
        <v>0</v>
      </c>
      <c r="M135" s="102">
        <v>0</v>
      </c>
      <c r="N135" s="104">
        <f t="shared" si="3"/>
        <v>42.750720105950514</v>
      </c>
    </row>
    <row r="136" spans="1:14" s="65" customFormat="1" ht="11.25" customHeight="1">
      <c r="A136" s="173">
        <v>921</v>
      </c>
      <c r="B136" s="173"/>
      <c r="C136" s="173"/>
      <c r="D136" s="288" t="s">
        <v>118</v>
      </c>
      <c r="E136" s="289"/>
      <c r="F136" s="381">
        <f>SUM(F137)</f>
        <v>15000</v>
      </c>
      <c r="G136" s="382"/>
      <c r="H136" s="381">
        <f>SUM(H137)</f>
        <v>11298.1</v>
      </c>
      <c r="I136" s="382"/>
      <c r="J136" s="168">
        <f>J137</f>
        <v>15000</v>
      </c>
      <c r="K136" s="168">
        <f>K137</f>
        <v>11298.1</v>
      </c>
      <c r="L136" s="168">
        <f>SUM(L137)</f>
        <v>0</v>
      </c>
      <c r="M136" s="168">
        <f>M137</f>
        <v>0</v>
      </c>
      <c r="N136" s="178">
        <f t="shared" si="3"/>
        <v>75.320666666666668</v>
      </c>
    </row>
    <row r="137" spans="1:14" s="5" customFormat="1" ht="11.25" customHeight="1">
      <c r="A137" s="354"/>
      <c r="B137" s="64">
        <v>92109</v>
      </c>
      <c r="C137" s="64"/>
      <c r="D137" s="412" t="s">
        <v>119</v>
      </c>
      <c r="E137" s="413"/>
      <c r="F137" s="360">
        <f>SUM(F138:F139)</f>
        <v>15000</v>
      </c>
      <c r="G137" s="361"/>
      <c r="H137" s="360">
        <f>SUM(H138:H139)</f>
        <v>11298.1</v>
      </c>
      <c r="I137" s="361"/>
      <c r="J137" s="101">
        <f>SUM(J138:J139)</f>
        <v>15000</v>
      </c>
      <c r="K137" s="101">
        <f>SUM(K138:K139)</f>
        <v>11298.1</v>
      </c>
      <c r="L137" s="101">
        <v>0</v>
      </c>
      <c r="M137" s="101">
        <v>0</v>
      </c>
      <c r="N137" s="105">
        <f t="shared" si="3"/>
        <v>75.320666666666668</v>
      </c>
    </row>
    <row r="138" spans="1:14" s="5" customFormat="1" ht="11.25">
      <c r="A138" s="355"/>
      <c r="B138" s="66"/>
      <c r="C138" s="66" t="s">
        <v>39</v>
      </c>
      <c r="D138" s="278" t="s">
        <v>407</v>
      </c>
      <c r="E138" s="279"/>
      <c r="F138" s="286">
        <v>10000</v>
      </c>
      <c r="G138" s="287"/>
      <c r="H138" s="286">
        <v>6298.1</v>
      </c>
      <c r="I138" s="287"/>
      <c r="J138" s="102">
        <v>10000</v>
      </c>
      <c r="K138" s="102">
        <v>6298.1</v>
      </c>
      <c r="L138" s="102">
        <v>0</v>
      </c>
      <c r="M138" s="102">
        <v>0</v>
      </c>
      <c r="N138" s="104">
        <f>H138/F138*100</f>
        <v>62.980999999999995</v>
      </c>
    </row>
    <row r="139" spans="1:14" s="5" customFormat="1" ht="11.25">
      <c r="A139" s="248"/>
      <c r="B139" s="66"/>
      <c r="C139" s="66" t="s">
        <v>98</v>
      </c>
      <c r="D139" s="278" t="s">
        <v>99</v>
      </c>
      <c r="E139" s="279"/>
      <c r="F139" s="286">
        <v>5000</v>
      </c>
      <c r="G139" s="287"/>
      <c r="H139" s="286">
        <v>5000</v>
      </c>
      <c r="I139" s="287"/>
      <c r="J139" s="102">
        <v>5000</v>
      </c>
      <c r="K139" s="102">
        <v>5000</v>
      </c>
      <c r="L139" s="257"/>
      <c r="M139" s="102"/>
      <c r="N139" s="104"/>
    </row>
    <row r="140" spans="1:14" s="65" customFormat="1" ht="11.25">
      <c r="A140" s="173">
        <v>926</v>
      </c>
      <c r="B140" s="173"/>
      <c r="C140" s="173"/>
      <c r="D140" s="288" t="s">
        <v>121</v>
      </c>
      <c r="E140" s="289"/>
      <c r="F140" s="381">
        <f>SUM(F141)</f>
        <v>0</v>
      </c>
      <c r="G140" s="382"/>
      <c r="H140" s="381">
        <f>SUM(H141)</f>
        <v>296.48</v>
      </c>
      <c r="I140" s="382"/>
      <c r="J140" s="168">
        <v>0</v>
      </c>
      <c r="K140" s="168">
        <f>SUM(K141)</f>
        <v>296.48</v>
      </c>
      <c r="L140" s="198">
        <v>0</v>
      </c>
      <c r="M140" s="168">
        <f>SUM(L141)</f>
        <v>0</v>
      </c>
      <c r="N140" s="178" t="e">
        <f t="shared" si="3"/>
        <v>#DIV/0!</v>
      </c>
    </row>
    <row r="141" spans="1:14" s="5" customFormat="1" ht="11.25" customHeight="1">
      <c r="A141" s="354"/>
      <c r="B141" s="64">
        <v>92605</v>
      </c>
      <c r="C141" s="64"/>
      <c r="D141" s="412" t="s">
        <v>122</v>
      </c>
      <c r="E141" s="413"/>
      <c r="F141" s="360">
        <f>SUM(F142:F142)</f>
        <v>0</v>
      </c>
      <c r="G141" s="361"/>
      <c r="H141" s="360">
        <f>SUM(H142:H142)</f>
        <v>296.48</v>
      </c>
      <c r="I141" s="361"/>
      <c r="J141" s="101">
        <v>0</v>
      </c>
      <c r="K141" s="101">
        <f>SUM(K142:K142)</f>
        <v>296.48</v>
      </c>
      <c r="L141" s="101">
        <v>0</v>
      </c>
      <c r="M141" s="101">
        <v>0</v>
      </c>
      <c r="N141" s="105" t="e">
        <f t="shared" si="3"/>
        <v>#DIV/0!</v>
      </c>
    </row>
    <row r="142" spans="1:14" s="67" customFormat="1" ht="11.25">
      <c r="A142" s="355"/>
      <c r="B142" s="66"/>
      <c r="C142" s="66" t="s">
        <v>39</v>
      </c>
      <c r="D142" s="278" t="s">
        <v>40</v>
      </c>
      <c r="E142" s="279"/>
      <c r="F142" s="297">
        <v>0</v>
      </c>
      <c r="G142" s="298"/>
      <c r="H142" s="297">
        <v>296.48</v>
      </c>
      <c r="I142" s="298"/>
      <c r="J142" s="106">
        <v>0</v>
      </c>
      <c r="K142" s="106">
        <f>H142</f>
        <v>296.48</v>
      </c>
      <c r="L142" s="106">
        <v>0</v>
      </c>
      <c r="M142" s="106">
        <v>0</v>
      </c>
      <c r="N142" s="104" t="e">
        <f>H142/F142*100</f>
        <v>#DIV/0!</v>
      </c>
    </row>
    <row r="143" spans="1:14" ht="15.75">
      <c r="A143" s="421" t="s">
        <v>345</v>
      </c>
      <c r="B143" s="422"/>
      <c r="C143" s="422"/>
      <c r="D143" s="422"/>
      <c r="E143" s="423"/>
      <c r="F143" s="419">
        <f>SUM(F140,F136,F127,F123,F119,F95,F85,F74,F44,F39,F36,F29,F26,F16,F13)</f>
        <v>21406273.620000001</v>
      </c>
      <c r="G143" s="419"/>
      <c r="H143" s="419">
        <f>SUM(H140,H136,H127,H123,H119,H95,H85,H74,H44,H39,H36,H29,H26,H16,H13)</f>
        <v>17776411.919999998</v>
      </c>
      <c r="I143" s="419"/>
      <c r="J143" s="108">
        <f>SUM(J140,J136,J127,J123,J119,J95,J85,J74,J44,J39,J36,J29,J26,J16,J13)</f>
        <v>19293883.620000001</v>
      </c>
      <c r="K143" s="108">
        <v>15696723.77</v>
      </c>
      <c r="L143" s="156">
        <f>SUM(L140,L136,L127,L123,L119,L95,L85,L74,L44,L39,L36,L29,L26,L16,L13)</f>
        <v>2112390</v>
      </c>
      <c r="M143" s="156">
        <f>SUM(M140,M136,M127,M123,M119,M95,M85,M74,M44,M39,M36,M29,M26,M16,M13)</f>
        <v>2079688.15</v>
      </c>
      <c r="N143" s="109">
        <f>H143/F143*100</f>
        <v>83.04300055004154</v>
      </c>
    </row>
    <row r="145" spans="4:10">
      <c r="D145" s="296"/>
      <c r="E145" s="296"/>
    </row>
    <row r="151" spans="4:10">
      <c r="I151" s="420"/>
      <c r="J151" s="420"/>
    </row>
    <row r="152" spans="4:10">
      <c r="I152" s="60" t="s">
        <v>344</v>
      </c>
    </row>
  </sheetData>
  <dataConsolidate/>
  <mergeCells count="441">
    <mergeCell ref="H132:I132"/>
    <mergeCell ref="H133:I133"/>
    <mergeCell ref="D139:E139"/>
    <mergeCell ref="F139:G139"/>
    <mergeCell ref="H139:I139"/>
    <mergeCell ref="D99:E99"/>
    <mergeCell ref="F99:G99"/>
    <mergeCell ref="H99:I99"/>
    <mergeCell ref="D113:E113"/>
    <mergeCell ref="F113:G113"/>
    <mergeCell ref="H113:I113"/>
    <mergeCell ref="D126:E126"/>
    <mergeCell ref="F126:G126"/>
    <mergeCell ref="H126:I126"/>
    <mergeCell ref="D100:E100"/>
    <mergeCell ref="F100:G100"/>
    <mergeCell ref="H100:I100"/>
    <mergeCell ref="F102:G102"/>
    <mergeCell ref="H102:I102"/>
    <mergeCell ref="D106:E106"/>
    <mergeCell ref="F106:G106"/>
    <mergeCell ref="H106:I106"/>
    <mergeCell ref="D107:E107"/>
    <mergeCell ref="F107:G107"/>
    <mergeCell ref="D91:E91"/>
    <mergeCell ref="D92:E92"/>
    <mergeCell ref="D93:E93"/>
    <mergeCell ref="D94:E94"/>
    <mergeCell ref="F91:G91"/>
    <mergeCell ref="F92:G92"/>
    <mergeCell ref="F93:G93"/>
    <mergeCell ref="F94:G94"/>
    <mergeCell ref="H91:I91"/>
    <mergeCell ref="H92:I92"/>
    <mergeCell ref="H93:I93"/>
    <mergeCell ref="H94:I94"/>
    <mergeCell ref="D98:E98"/>
    <mergeCell ref="F98:G98"/>
    <mergeCell ref="H98:I98"/>
    <mergeCell ref="D52:E52"/>
    <mergeCell ref="F52:G52"/>
    <mergeCell ref="H52:I52"/>
    <mergeCell ref="D62:E62"/>
    <mergeCell ref="F62:G62"/>
    <mergeCell ref="H62:I62"/>
    <mergeCell ref="F85:G85"/>
    <mergeCell ref="H85:I85"/>
    <mergeCell ref="H74:I74"/>
    <mergeCell ref="D81:E81"/>
    <mergeCell ref="F81:G81"/>
    <mergeCell ref="H81:I81"/>
    <mergeCell ref="H76:I76"/>
    <mergeCell ref="H89:I89"/>
    <mergeCell ref="D84:E84"/>
    <mergeCell ref="F84:G84"/>
    <mergeCell ref="H84:I84"/>
    <mergeCell ref="D79:E79"/>
    <mergeCell ref="D90:E90"/>
    <mergeCell ref="D85:E85"/>
    <mergeCell ref="D80:E80"/>
    <mergeCell ref="H107:I107"/>
    <mergeCell ref="F117:G117"/>
    <mergeCell ref="H117:I117"/>
    <mergeCell ref="D116:E116"/>
    <mergeCell ref="F116:G116"/>
    <mergeCell ref="H116:I116"/>
    <mergeCell ref="D114:E114"/>
    <mergeCell ref="F114:G114"/>
    <mergeCell ref="H114:I114"/>
    <mergeCell ref="D108:E108"/>
    <mergeCell ref="H108:I108"/>
    <mergeCell ref="D117:E117"/>
    <mergeCell ref="D105:E105"/>
    <mergeCell ref="D104:E104"/>
    <mergeCell ref="F49:G49"/>
    <mergeCell ref="F50:G50"/>
    <mergeCell ref="H47:I47"/>
    <mergeCell ref="H48:I48"/>
    <mergeCell ref="H49:I49"/>
    <mergeCell ref="H50:I50"/>
    <mergeCell ref="F47:G47"/>
    <mergeCell ref="D97:E97"/>
    <mergeCell ref="F97:G97"/>
    <mergeCell ref="H97:I97"/>
    <mergeCell ref="D53:E53"/>
    <mergeCell ref="F53:G53"/>
    <mergeCell ref="H53:I53"/>
    <mergeCell ref="D95:E95"/>
    <mergeCell ref="F95:G95"/>
    <mergeCell ref="H95:I95"/>
    <mergeCell ref="D96:E96"/>
    <mergeCell ref="F96:G96"/>
    <mergeCell ref="H87:I87"/>
    <mergeCell ref="D88:E88"/>
    <mergeCell ref="F88:G88"/>
    <mergeCell ref="H88:I88"/>
    <mergeCell ref="A143:E143"/>
    <mergeCell ref="D25:E25"/>
    <mergeCell ref="D47:E47"/>
    <mergeCell ref="D48:E48"/>
    <mergeCell ref="A120:A122"/>
    <mergeCell ref="F137:G137"/>
    <mergeCell ref="D135:E135"/>
    <mergeCell ref="A141:A142"/>
    <mergeCell ref="D141:E141"/>
    <mergeCell ref="F25:G25"/>
    <mergeCell ref="D122:E122"/>
    <mergeCell ref="B48:B54"/>
    <mergeCell ref="D54:E54"/>
    <mergeCell ref="D118:E118"/>
    <mergeCell ref="F118:G118"/>
    <mergeCell ref="F108:G108"/>
    <mergeCell ref="F105:G105"/>
    <mergeCell ref="B33:B34"/>
    <mergeCell ref="A45:A73"/>
    <mergeCell ref="A96:A118"/>
    <mergeCell ref="F143:G143"/>
    <mergeCell ref="D123:E123"/>
    <mergeCell ref="D50:E50"/>
    <mergeCell ref="F48:G48"/>
    <mergeCell ref="H143:I143"/>
    <mergeCell ref="I151:J151"/>
    <mergeCell ref="F54:G54"/>
    <mergeCell ref="H54:I54"/>
    <mergeCell ref="F127:G127"/>
    <mergeCell ref="H127:I127"/>
    <mergeCell ref="F122:G122"/>
    <mergeCell ref="F140:G140"/>
    <mergeCell ref="H140:I140"/>
    <mergeCell ref="F130:G130"/>
    <mergeCell ref="H130:I130"/>
    <mergeCell ref="H118:I118"/>
    <mergeCell ref="F104:G104"/>
    <mergeCell ref="H104:I104"/>
    <mergeCell ref="H105:I105"/>
    <mergeCell ref="H56:I56"/>
    <mergeCell ref="F123:G123"/>
    <mergeCell ref="H123:I123"/>
    <mergeCell ref="H96:I96"/>
    <mergeCell ref="F69:G69"/>
    <mergeCell ref="H69:I69"/>
    <mergeCell ref="H57:I57"/>
    <mergeCell ref="F55:G55"/>
    <mergeCell ref="H55:I55"/>
    <mergeCell ref="D140:E140"/>
    <mergeCell ref="F141:G141"/>
    <mergeCell ref="H141:I141"/>
    <mergeCell ref="F119:G119"/>
    <mergeCell ref="H119:I119"/>
    <mergeCell ref="H120:I120"/>
    <mergeCell ref="D121:E121"/>
    <mergeCell ref="F121:G121"/>
    <mergeCell ref="H121:I121"/>
    <mergeCell ref="D120:E120"/>
    <mergeCell ref="F120:G120"/>
    <mergeCell ref="H122:I122"/>
    <mergeCell ref="D136:E136"/>
    <mergeCell ref="F136:G136"/>
    <mergeCell ref="H136:I136"/>
    <mergeCell ref="H135:I135"/>
    <mergeCell ref="D131:E131"/>
    <mergeCell ref="F131:G131"/>
    <mergeCell ref="H137:I137"/>
    <mergeCell ref="D134:E134"/>
    <mergeCell ref="F134:G134"/>
    <mergeCell ref="H134:I134"/>
    <mergeCell ref="D119:E119"/>
    <mergeCell ref="D132:E132"/>
    <mergeCell ref="A124:A125"/>
    <mergeCell ref="D124:E124"/>
    <mergeCell ref="F124:G124"/>
    <mergeCell ref="H124:I124"/>
    <mergeCell ref="D125:E125"/>
    <mergeCell ref="F125:G125"/>
    <mergeCell ref="H125:I125"/>
    <mergeCell ref="A137:A138"/>
    <mergeCell ref="D137:E137"/>
    <mergeCell ref="D127:E127"/>
    <mergeCell ref="H131:I131"/>
    <mergeCell ref="D129:E129"/>
    <mergeCell ref="F129:G129"/>
    <mergeCell ref="H129:I129"/>
    <mergeCell ref="B129:B131"/>
    <mergeCell ref="A128:A135"/>
    <mergeCell ref="F135:G135"/>
    <mergeCell ref="D128:E128"/>
    <mergeCell ref="F128:G128"/>
    <mergeCell ref="H128:I128"/>
    <mergeCell ref="D130:E130"/>
    <mergeCell ref="D133:E133"/>
    <mergeCell ref="F132:G132"/>
    <mergeCell ref="F133:G133"/>
    <mergeCell ref="B112:B115"/>
    <mergeCell ref="D112:E112"/>
    <mergeCell ref="F112:G112"/>
    <mergeCell ref="H112:I112"/>
    <mergeCell ref="D115:E115"/>
    <mergeCell ref="F115:G115"/>
    <mergeCell ref="H115:I115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A75:A84"/>
    <mergeCell ref="D75:E75"/>
    <mergeCell ref="F75:G75"/>
    <mergeCell ref="H75:I75"/>
    <mergeCell ref="D76:E76"/>
    <mergeCell ref="F76:G76"/>
    <mergeCell ref="B80:B81"/>
    <mergeCell ref="B100:B103"/>
    <mergeCell ref="D103:E103"/>
    <mergeCell ref="F103:G103"/>
    <mergeCell ref="H103:I103"/>
    <mergeCell ref="D101:E101"/>
    <mergeCell ref="F101:G101"/>
    <mergeCell ref="H101:I101"/>
    <mergeCell ref="D102:E102"/>
    <mergeCell ref="A86:A90"/>
    <mergeCell ref="D86:E86"/>
    <mergeCell ref="F86:G86"/>
    <mergeCell ref="H86:I86"/>
    <mergeCell ref="B87:B90"/>
    <mergeCell ref="D87:E87"/>
    <mergeCell ref="F87:G87"/>
    <mergeCell ref="F90:G90"/>
    <mergeCell ref="H90:I90"/>
    <mergeCell ref="F80:G80"/>
    <mergeCell ref="H80:I80"/>
    <mergeCell ref="H83:I83"/>
    <mergeCell ref="D82:E82"/>
    <mergeCell ref="F82:G82"/>
    <mergeCell ref="H82:I82"/>
    <mergeCell ref="D83:E83"/>
    <mergeCell ref="F83:G83"/>
    <mergeCell ref="B72:B73"/>
    <mergeCell ref="D72:E72"/>
    <mergeCell ref="F72:G72"/>
    <mergeCell ref="H72:I72"/>
    <mergeCell ref="D73:E73"/>
    <mergeCell ref="F73:G73"/>
    <mergeCell ref="D77:E77"/>
    <mergeCell ref="F77:G77"/>
    <mergeCell ref="H77:I77"/>
    <mergeCell ref="D74:E74"/>
    <mergeCell ref="F74:G74"/>
    <mergeCell ref="B67:B70"/>
    <mergeCell ref="D67:E67"/>
    <mergeCell ref="F67:G67"/>
    <mergeCell ref="H67:I67"/>
    <mergeCell ref="D66:E66"/>
    <mergeCell ref="F66:G66"/>
    <mergeCell ref="H66:I66"/>
    <mergeCell ref="D61:E61"/>
    <mergeCell ref="F61:G61"/>
    <mergeCell ref="H61:I61"/>
    <mergeCell ref="D63:E63"/>
    <mergeCell ref="F63:G63"/>
    <mergeCell ref="H63:I63"/>
    <mergeCell ref="D65:E65"/>
    <mergeCell ref="F65:G65"/>
    <mergeCell ref="H65:I65"/>
    <mergeCell ref="H68:I68"/>
    <mergeCell ref="D70:E70"/>
    <mergeCell ref="F70:G70"/>
    <mergeCell ref="H70:I70"/>
    <mergeCell ref="D69:E69"/>
    <mergeCell ref="B56:B65"/>
    <mergeCell ref="D57:E57"/>
    <mergeCell ref="F57:G57"/>
    <mergeCell ref="A37:A38"/>
    <mergeCell ref="D37:E37"/>
    <mergeCell ref="F37:G37"/>
    <mergeCell ref="H37:I37"/>
    <mergeCell ref="A42:A43"/>
    <mergeCell ref="F42:G42"/>
    <mergeCell ref="H42:I42"/>
    <mergeCell ref="D39:E39"/>
    <mergeCell ref="F39:G39"/>
    <mergeCell ref="H39:I39"/>
    <mergeCell ref="H38:I38"/>
    <mergeCell ref="D38:E38"/>
    <mergeCell ref="F38:G38"/>
    <mergeCell ref="D43:E43"/>
    <mergeCell ref="F43:G43"/>
    <mergeCell ref="A27:A28"/>
    <mergeCell ref="D27:E27"/>
    <mergeCell ref="F27:G27"/>
    <mergeCell ref="H27:I27"/>
    <mergeCell ref="D28:E28"/>
    <mergeCell ref="H33:I33"/>
    <mergeCell ref="H34:I34"/>
    <mergeCell ref="D33:E33"/>
    <mergeCell ref="D34:E34"/>
    <mergeCell ref="F33:G33"/>
    <mergeCell ref="F34:G34"/>
    <mergeCell ref="A30:A34"/>
    <mergeCell ref="D30:E30"/>
    <mergeCell ref="D32:E32"/>
    <mergeCell ref="F32:G32"/>
    <mergeCell ref="F31:G31"/>
    <mergeCell ref="H31:I31"/>
    <mergeCell ref="F30:G30"/>
    <mergeCell ref="H30:I30"/>
    <mergeCell ref="D31:E31"/>
    <mergeCell ref="D26:E26"/>
    <mergeCell ref="F26:G26"/>
    <mergeCell ref="H26:I26"/>
    <mergeCell ref="H43:I43"/>
    <mergeCell ref="D40:E40"/>
    <mergeCell ref="D41:E41"/>
    <mergeCell ref="D42:E42"/>
    <mergeCell ref="F40:G40"/>
    <mergeCell ref="H40:I40"/>
    <mergeCell ref="H41:I41"/>
    <mergeCell ref="F41:G41"/>
    <mergeCell ref="H32:I32"/>
    <mergeCell ref="F28:G28"/>
    <mergeCell ref="H28:I28"/>
    <mergeCell ref="D29:E29"/>
    <mergeCell ref="F29:G29"/>
    <mergeCell ref="H29:I29"/>
    <mergeCell ref="D36:E36"/>
    <mergeCell ref="F36:G36"/>
    <mergeCell ref="H36:I36"/>
    <mergeCell ref="D35:E35"/>
    <mergeCell ref="F35:G35"/>
    <mergeCell ref="H35:I35"/>
    <mergeCell ref="N21:N23"/>
    <mergeCell ref="D24:E24"/>
    <mergeCell ref="F24:G24"/>
    <mergeCell ref="H24:I24"/>
    <mergeCell ref="C21:C23"/>
    <mergeCell ref="D21:E23"/>
    <mergeCell ref="F21:G23"/>
    <mergeCell ref="H21:I23"/>
    <mergeCell ref="J21:J23"/>
    <mergeCell ref="L21:L23"/>
    <mergeCell ref="K21:K23"/>
    <mergeCell ref="M21:M23"/>
    <mergeCell ref="F12:G12"/>
    <mergeCell ref="D12:E12"/>
    <mergeCell ref="H12:I12"/>
    <mergeCell ref="D13:E13"/>
    <mergeCell ref="F13:G13"/>
    <mergeCell ref="H13:I13"/>
    <mergeCell ref="D20:E20"/>
    <mergeCell ref="F20:G20"/>
    <mergeCell ref="H20:I20"/>
    <mergeCell ref="D16:E16"/>
    <mergeCell ref="F16:G16"/>
    <mergeCell ref="H16:I16"/>
    <mergeCell ref="D18:E18"/>
    <mergeCell ref="F18:G18"/>
    <mergeCell ref="H18:I18"/>
    <mergeCell ref="D19:E19"/>
    <mergeCell ref="F19:G19"/>
    <mergeCell ref="A14:A15"/>
    <mergeCell ref="D14:E14"/>
    <mergeCell ref="F14:G14"/>
    <mergeCell ref="H14:I14"/>
    <mergeCell ref="D15:E15"/>
    <mergeCell ref="F15:G15"/>
    <mergeCell ref="H15:I15"/>
    <mergeCell ref="H19:I19"/>
    <mergeCell ref="D17:E17"/>
    <mergeCell ref="F17:G17"/>
    <mergeCell ref="H17:I17"/>
    <mergeCell ref="B18:B25"/>
    <mergeCell ref="A17:A25"/>
    <mergeCell ref="H25:I25"/>
    <mergeCell ref="A2:N2"/>
    <mergeCell ref="A3:N3"/>
    <mergeCell ref="A4:N4"/>
    <mergeCell ref="L10:L11"/>
    <mergeCell ref="M10:M11"/>
    <mergeCell ref="A6:A11"/>
    <mergeCell ref="B6:B11"/>
    <mergeCell ref="C6:C11"/>
    <mergeCell ref="D6:E11"/>
    <mergeCell ref="J6:M7"/>
    <mergeCell ref="J8:K9"/>
    <mergeCell ref="L8:M9"/>
    <mergeCell ref="J10:J11"/>
    <mergeCell ref="K10:K11"/>
    <mergeCell ref="H6:I11"/>
    <mergeCell ref="F6:G11"/>
    <mergeCell ref="N6:N11"/>
    <mergeCell ref="D145:E145"/>
    <mergeCell ref="D138:E138"/>
    <mergeCell ref="F138:G138"/>
    <mergeCell ref="H138:I138"/>
    <mergeCell ref="D142:E142"/>
    <mergeCell ref="F142:G142"/>
    <mergeCell ref="H142:I142"/>
    <mergeCell ref="D58:E58"/>
    <mergeCell ref="F58:G58"/>
    <mergeCell ref="H58:I58"/>
    <mergeCell ref="D68:E68"/>
    <mergeCell ref="F68:G68"/>
    <mergeCell ref="H73:I73"/>
    <mergeCell ref="D71:E71"/>
    <mergeCell ref="F71:G71"/>
    <mergeCell ref="H71:I71"/>
    <mergeCell ref="F59:G59"/>
    <mergeCell ref="D78:E78"/>
    <mergeCell ref="F78:G78"/>
    <mergeCell ref="H78:I78"/>
    <mergeCell ref="D89:E89"/>
    <mergeCell ref="F89:G89"/>
    <mergeCell ref="F79:G79"/>
    <mergeCell ref="H79:I79"/>
    <mergeCell ref="D51:E51"/>
    <mergeCell ref="F51:G51"/>
    <mergeCell ref="H51:I51"/>
    <mergeCell ref="D45:E45"/>
    <mergeCell ref="D49:E49"/>
    <mergeCell ref="D64:E64"/>
    <mergeCell ref="F64:G64"/>
    <mergeCell ref="H64:I64"/>
    <mergeCell ref="D44:E44"/>
    <mergeCell ref="F44:G44"/>
    <mergeCell ref="H44:I44"/>
    <mergeCell ref="D60:E60"/>
    <mergeCell ref="F60:G60"/>
    <mergeCell ref="H60:I60"/>
    <mergeCell ref="H59:I59"/>
    <mergeCell ref="F45:G45"/>
    <mergeCell ref="H45:I45"/>
    <mergeCell ref="D46:E46"/>
    <mergeCell ref="F46:G46"/>
    <mergeCell ref="H46:I46"/>
    <mergeCell ref="D55:E55"/>
    <mergeCell ref="D56:E56"/>
    <mergeCell ref="F56:G56"/>
    <mergeCell ref="D59:E59"/>
  </mergeCells>
  <printOptions horizontalCentered="1"/>
  <pageMargins left="0.19685039370078741" right="0.19685039370078741" top="0.62992125984251968" bottom="0.62992125984251968" header="0.39370078740157483" footer="0.39370078740157483"/>
  <pageSetup paperSize="9" fitToWidth="0" fitToHeight="0" orientation="landscape" useFirstPageNumber="1" horizontalDpi="300" verticalDpi="300" copies="24" r:id="rId1"/>
  <headerFooter alignWithMargins="0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521"/>
  <sheetViews>
    <sheetView topLeftCell="A7" zoomScale="115" zoomScaleNormal="115" workbookViewId="0">
      <selection activeCell="G209" sqref="G209"/>
    </sheetView>
  </sheetViews>
  <sheetFormatPr defaultColWidth="11.5703125" defaultRowHeight="12.75"/>
  <cols>
    <col min="1" max="1" width="4.5703125" customWidth="1"/>
    <col min="2" max="3" width="5.140625" customWidth="1"/>
    <col min="4" max="4" width="20.28515625" style="42" customWidth="1"/>
    <col min="5" max="6" width="9.85546875" customWidth="1"/>
    <col min="7" max="8" width="9.42578125" customWidth="1"/>
    <col min="9" max="9" width="8.85546875" customWidth="1"/>
    <col min="10" max="10" width="8.5703125" customWidth="1"/>
    <col min="11" max="12" width="7.7109375" customWidth="1"/>
    <col min="13" max="14" width="7.5703125" customWidth="1"/>
    <col min="15" max="15" width="9.7109375" customWidth="1"/>
    <col min="16" max="16" width="9.42578125" customWidth="1"/>
  </cols>
  <sheetData>
    <row r="1" spans="1:25" ht="16.5" customHeight="1">
      <c r="H1" s="2"/>
      <c r="L1" s="2"/>
      <c r="M1" s="440" t="s">
        <v>123</v>
      </c>
      <c r="N1" s="440"/>
      <c r="O1" s="440"/>
      <c r="P1" s="440"/>
    </row>
    <row r="2" spans="1:25" ht="20.25" customHeight="1">
      <c r="A2" s="443" t="s">
        <v>124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</row>
    <row r="3" spans="1:25" ht="18" customHeight="1">
      <c r="A3" s="444" t="s">
        <v>470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</row>
    <row r="4" spans="1:25">
      <c r="B4" s="7"/>
      <c r="C4" s="7"/>
      <c r="E4" s="8"/>
      <c r="F4" s="58"/>
      <c r="G4" s="10"/>
      <c r="H4" s="8"/>
      <c r="I4" s="8"/>
      <c r="J4" s="8"/>
      <c r="K4" s="9"/>
      <c r="L4" s="9"/>
    </row>
    <row r="6" spans="1:25">
      <c r="A6" s="441" t="s">
        <v>2</v>
      </c>
      <c r="B6" s="441" t="s">
        <v>3</v>
      </c>
      <c r="C6" s="441" t="s">
        <v>4</v>
      </c>
      <c r="D6" s="442" t="s">
        <v>125</v>
      </c>
      <c r="E6" s="442" t="s">
        <v>126</v>
      </c>
      <c r="F6" s="451" t="s">
        <v>471</v>
      </c>
      <c r="G6" s="448" t="s">
        <v>7</v>
      </c>
      <c r="H6" s="448"/>
      <c r="I6" s="448"/>
      <c r="J6" s="448"/>
      <c r="K6" s="448" t="s">
        <v>8</v>
      </c>
      <c r="L6" s="448"/>
      <c r="M6" s="448"/>
      <c r="N6" s="448"/>
      <c r="O6" s="448"/>
      <c r="P6" s="448"/>
    </row>
    <row r="7" spans="1:25">
      <c r="A7" s="441"/>
      <c r="B7" s="441"/>
      <c r="C7" s="441"/>
      <c r="D7" s="442"/>
      <c r="E7" s="442"/>
      <c r="F7" s="451"/>
      <c r="G7" s="448"/>
      <c r="H7" s="448"/>
      <c r="I7" s="448"/>
      <c r="J7" s="448"/>
      <c r="K7" s="448"/>
      <c r="L7" s="448"/>
      <c r="M7" s="448"/>
      <c r="N7" s="448"/>
      <c r="O7" s="448"/>
      <c r="P7" s="448"/>
    </row>
    <row r="8" spans="1:25">
      <c r="A8" s="441"/>
      <c r="B8" s="441"/>
      <c r="C8" s="441"/>
      <c r="D8" s="442"/>
      <c r="E8" s="442"/>
      <c r="F8" s="442"/>
      <c r="G8" s="447" t="s">
        <v>127</v>
      </c>
      <c r="H8" s="447"/>
      <c r="I8" s="447"/>
      <c r="J8" s="447"/>
      <c r="K8" s="447"/>
      <c r="L8" s="447"/>
      <c r="M8" s="447"/>
      <c r="N8" s="447"/>
      <c r="O8" s="448" t="s">
        <v>128</v>
      </c>
      <c r="P8" s="448"/>
    </row>
    <row r="9" spans="1:25">
      <c r="A9" s="441"/>
      <c r="B9" s="441"/>
      <c r="C9" s="441"/>
      <c r="D9" s="442"/>
      <c r="E9" s="442"/>
      <c r="F9" s="442"/>
      <c r="G9" s="447"/>
      <c r="H9" s="447"/>
      <c r="I9" s="447"/>
      <c r="J9" s="447"/>
      <c r="K9" s="447"/>
      <c r="L9" s="447"/>
      <c r="M9" s="447"/>
      <c r="N9" s="447"/>
      <c r="O9" s="448"/>
      <c r="P9" s="448"/>
    </row>
    <row r="10" spans="1:25">
      <c r="A10" s="441"/>
      <c r="B10" s="441"/>
      <c r="C10" s="441"/>
      <c r="D10" s="442"/>
      <c r="E10" s="442"/>
      <c r="F10" s="442"/>
      <c r="G10" s="448" t="s">
        <v>6</v>
      </c>
      <c r="H10" s="448" t="s">
        <v>11</v>
      </c>
      <c r="I10" s="448" t="s">
        <v>129</v>
      </c>
      <c r="J10" s="448"/>
      <c r="K10" s="448"/>
      <c r="L10" s="448"/>
      <c r="M10" s="448"/>
      <c r="N10" s="448"/>
      <c r="O10" s="448"/>
      <c r="P10" s="448"/>
    </row>
    <row r="11" spans="1:25">
      <c r="A11" s="441"/>
      <c r="B11" s="441"/>
      <c r="C11" s="441"/>
      <c r="D11" s="442"/>
      <c r="E11" s="442"/>
      <c r="F11" s="442"/>
      <c r="G11" s="448"/>
      <c r="H11" s="448"/>
      <c r="I11" s="448"/>
      <c r="J11" s="448"/>
      <c r="K11" s="448"/>
      <c r="L11" s="448"/>
      <c r="M11" s="448"/>
      <c r="N11" s="448"/>
      <c r="O11" s="448"/>
      <c r="P11" s="448"/>
    </row>
    <row r="12" spans="1:25" ht="36.75" customHeight="1">
      <c r="A12" s="441"/>
      <c r="B12" s="441"/>
      <c r="C12" s="441"/>
      <c r="D12" s="442"/>
      <c r="E12" s="442"/>
      <c r="F12" s="442"/>
      <c r="G12" s="448"/>
      <c r="H12" s="448"/>
      <c r="I12" s="449" t="s">
        <v>130</v>
      </c>
      <c r="J12" s="450"/>
      <c r="K12" s="448" t="s">
        <v>131</v>
      </c>
      <c r="L12" s="448"/>
      <c r="M12" s="447" t="s">
        <v>349</v>
      </c>
      <c r="N12" s="447"/>
      <c r="O12" s="448" t="s">
        <v>132</v>
      </c>
      <c r="P12" s="448" t="s">
        <v>133</v>
      </c>
    </row>
    <row r="13" spans="1:25">
      <c r="A13" s="441"/>
      <c r="B13" s="441"/>
      <c r="C13" s="441"/>
      <c r="D13" s="442"/>
      <c r="E13" s="442"/>
      <c r="F13" s="442"/>
      <c r="G13" s="448"/>
      <c r="H13" s="448"/>
      <c r="I13" s="31" t="s">
        <v>132</v>
      </c>
      <c r="J13" s="31" t="s">
        <v>133</v>
      </c>
      <c r="K13" s="31" t="s">
        <v>132</v>
      </c>
      <c r="L13" s="31" t="s">
        <v>133</v>
      </c>
      <c r="M13" s="31" t="s">
        <v>132</v>
      </c>
      <c r="N13" s="31" t="s">
        <v>133</v>
      </c>
      <c r="O13" s="448"/>
      <c r="P13" s="448"/>
      <c r="Q13" s="3"/>
      <c r="R13" s="3"/>
      <c r="S13" s="3"/>
      <c r="T13" s="3"/>
      <c r="U13" s="3"/>
      <c r="V13" s="3"/>
      <c r="W13" s="3"/>
      <c r="X13" s="3"/>
      <c r="Y13" s="3"/>
    </row>
    <row r="14" spans="1:25">
      <c r="A14" s="31">
        <v>1</v>
      </c>
      <c r="B14" s="31">
        <v>2</v>
      </c>
      <c r="C14" s="31">
        <v>3</v>
      </c>
      <c r="D14" s="32">
        <v>4</v>
      </c>
      <c r="E14" s="31">
        <v>5</v>
      </c>
      <c r="F14" s="31">
        <v>6</v>
      </c>
      <c r="G14" s="31">
        <v>7</v>
      </c>
      <c r="H14" s="31">
        <v>8</v>
      </c>
      <c r="I14" s="31">
        <v>9</v>
      </c>
      <c r="J14" s="31">
        <v>10</v>
      </c>
      <c r="K14" s="31">
        <v>11</v>
      </c>
      <c r="L14" s="31">
        <v>12</v>
      </c>
      <c r="M14" s="31">
        <v>13</v>
      </c>
      <c r="N14" s="31">
        <v>14</v>
      </c>
      <c r="O14" s="31">
        <v>15</v>
      </c>
      <c r="P14" s="31">
        <v>16</v>
      </c>
      <c r="Q14" s="3"/>
      <c r="R14" s="3"/>
      <c r="S14" s="3"/>
      <c r="T14" s="3"/>
      <c r="U14" s="3"/>
      <c r="V14" s="3"/>
      <c r="W14" s="3"/>
      <c r="X14" s="3"/>
      <c r="Y14" s="3"/>
    </row>
    <row r="15" spans="1:25" s="78" customFormat="1">
      <c r="A15" s="80" t="s">
        <v>12</v>
      </c>
      <c r="B15" s="80"/>
      <c r="C15" s="80"/>
      <c r="D15" s="81" t="s">
        <v>134</v>
      </c>
      <c r="E15" s="98">
        <f t="shared" ref="E15:J15" si="0">SUM(E16,E18)</f>
        <v>378144.82</v>
      </c>
      <c r="F15" s="98">
        <f>SUM(F16,F18)</f>
        <v>372651.52000000002</v>
      </c>
      <c r="G15" s="98">
        <f t="shared" si="0"/>
        <v>378144.82</v>
      </c>
      <c r="H15" s="98">
        <f t="shared" si="0"/>
        <v>372651.52000000002</v>
      </c>
      <c r="I15" s="98">
        <f t="shared" si="0"/>
        <v>5784</v>
      </c>
      <c r="J15" s="98">
        <f t="shared" si="0"/>
        <v>5784</v>
      </c>
      <c r="K15" s="98"/>
      <c r="L15" s="98"/>
      <c r="M15" s="98"/>
      <c r="N15" s="98"/>
      <c r="O15" s="98"/>
      <c r="P15" s="98"/>
    </row>
    <row r="16" spans="1:25">
      <c r="A16" s="445"/>
      <c r="B16" s="86" t="s">
        <v>135</v>
      </c>
      <c r="C16" s="87"/>
      <c r="D16" s="88" t="s">
        <v>136</v>
      </c>
      <c r="E16" s="89">
        <f>E17</f>
        <v>16000</v>
      </c>
      <c r="F16" s="89">
        <f>F17</f>
        <v>15372.51</v>
      </c>
      <c r="G16" s="89">
        <f>G17</f>
        <v>16000</v>
      </c>
      <c r="H16" s="89">
        <f>H17</f>
        <v>15372.51</v>
      </c>
      <c r="I16" s="89"/>
      <c r="J16" s="89"/>
      <c r="K16" s="89"/>
      <c r="L16" s="89"/>
      <c r="M16" s="89"/>
      <c r="N16" s="89"/>
      <c r="O16" s="89"/>
      <c r="P16" s="89"/>
      <c r="Q16" s="3"/>
      <c r="R16" s="3"/>
      <c r="S16" s="3"/>
      <c r="T16" s="3"/>
      <c r="U16" s="3"/>
      <c r="V16" s="3"/>
      <c r="W16" s="3"/>
      <c r="X16" s="3"/>
      <c r="Y16" s="3"/>
    </row>
    <row r="17" spans="1:25" ht="36">
      <c r="A17" s="445"/>
      <c r="B17" s="35"/>
      <c r="C17" s="35" t="s">
        <v>137</v>
      </c>
      <c r="D17" s="36" t="s">
        <v>138</v>
      </c>
      <c r="E17" s="74">
        <v>16000</v>
      </c>
      <c r="F17" s="74">
        <v>15372.51</v>
      </c>
      <c r="G17" s="74">
        <v>16000</v>
      </c>
      <c r="H17" s="74">
        <v>15372.51</v>
      </c>
      <c r="I17" s="74"/>
      <c r="J17" s="74"/>
      <c r="K17" s="74"/>
      <c r="L17" s="74"/>
      <c r="M17" s="74"/>
      <c r="N17" s="74"/>
      <c r="O17" s="74"/>
      <c r="P17" s="74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445"/>
      <c r="B18" s="86" t="s">
        <v>14</v>
      </c>
      <c r="C18" s="86"/>
      <c r="D18" s="88" t="s">
        <v>15</v>
      </c>
      <c r="E18" s="89">
        <f t="shared" ref="E18:J18" si="1">SUM(E19:E23)</f>
        <v>362144.82</v>
      </c>
      <c r="F18" s="89">
        <f t="shared" si="1"/>
        <v>357279.01</v>
      </c>
      <c r="G18" s="89">
        <f t="shared" si="1"/>
        <v>362144.82</v>
      </c>
      <c r="H18" s="89">
        <f t="shared" si="1"/>
        <v>357279.01</v>
      </c>
      <c r="I18" s="89">
        <f t="shared" si="1"/>
        <v>5784</v>
      </c>
      <c r="J18" s="89">
        <f t="shared" si="1"/>
        <v>5784</v>
      </c>
      <c r="K18" s="89"/>
      <c r="L18" s="89"/>
      <c r="M18" s="89"/>
      <c r="N18" s="89"/>
      <c r="O18" s="89"/>
      <c r="P18" s="89"/>
      <c r="Q18" s="3"/>
      <c r="R18" s="3"/>
      <c r="S18" s="3"/>
      <c r="T18" s="3"/>
      <c r="U18" s="3"/>
      <c r="V18" s="3"/>
      <c r="W18" s="3"/>
      <c r="X18" s="3"/>
      <c r="Y18" s="3"/>
    </row>
    <row r="19" spans="1:25" ht="18">
      <c r="A19" s="445"/>
      <c r="B19" s="446"/>
      <c r="C19" s="35" t="s">
        <v>139</v>
      </c>
      <c r="D19" s="36" t="s">
        <v>140</v>
      </c>
      <c r="E19" s="74">
        <v>844.65</v>
      </c>
      <c r="F19" s="74">
        <v>844.65</v>
      </c>
      <c r="G19" s="74">
        <v>844.65</v>
      </c>
      <c r="H19" s="74">
        <v>844.65</v>
      </c>
      <c r="I19" s="74">
        <v>844.65</v>
      </c>
      <c r="J19" s="74">
        <v>844.65</v>
      </c>
      <c r="K19" s="74"/>
      <c r="L19" s="74"/>
      <c r="M19" s="74"/>
      <c r="N19" s="74"/>
      <c r="O19" s="74"/>
      <c r="P19" s="74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445"/>
      <c r="B20" s="445"/>
      <c r="C20" s="35" t="s">
        <v>143</v>
      </c>
      <c r="D20" s="36" t="s">
        <v>144</v>
      </c>
      <c r="E20" s="74">
        <v>4939.3500000000004</v>
      </c>
      <c r="F20" s="74">
        <v>4939.3500000000004</v>
      </c>
      <c r="G20" s="74">
        <v>4939.3500000000004</v>
      </c>
      <c r="H20" s="74">
        <v>4939.3500000000004</v>
      </c>
      <c r="I20" s="74">
        <v>4939.3500000000004</v>
      </c>
      <c r="J20" s="74">
        <v>4939.3500000000004</v>
      </c>
      <c r="K20" s="74"/>
      <c r="L20" s="74"/>
      <c r="M20" s="74"/>
      <c r="N20" s="74"/>
      <c r="O20" s="74"/>
      <c r="P20" s="74"/>
      <c r="Q20" s="3"/>
      <c r="R20" s="3"/>
      <c r="S20" s="3"/>
      <c r="T20" s="3"/>
      <c r="U20" s="3"/>
      <c r="V20" s="3"/>
      <c r="W20" s="3"/>
      <c r="X20" s="3"/>
      <c r="Y20" s="3"/>
    </row>
    <row r="21" spans="1:25" ht="13.5" customHeight="1">
      <c r="A21" s="445"/>
      <c r="B21" s="445"/>
      <c r="C21" s="195" t="s">
        <v>145</v>
      </c>
      <c r="D21" s="36" t="s">
        <v>146</v>
      </c>
      <c r="E21" s="74">
        <v>1194.52</v>
      </c>
      <c r="F21" s="74">
        <v>491.01</v>
      </c>
      <c r="G21" s="74">
        <v>1194.52</v>
      </c>
      <c r="H21" s="74">
        <v>491.01</v>
      </c>
      <c r="I21" s="74"/>
      <c r="J21" s="74"/>
      <c r="K21" s="74"/>
      <c r="L21" s="74"/>
      <c r="M21" s="74"/>
      <c r="N21" s="74"/>
      <c r="O21" s="74"/>
      <c r="P21" s="74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445"/>
      <c r="B22" s="445"/>
      <c r="C22" s="35" t="s">
        <v>147</v>
      </c>
      <c r="D22" s="36" t="s">
        <v>148</v>
      </c>
      <c r="E22" s="74">
        <v>7475.3</v>
      </c>
      <c r="F22" s="74">
        <v>3313</v>
      </c>
      <c r="G22" s="74">
        <v>7475.3</v>
      </c>
      <c r="H22" s="74">
        <v>3313</v>
      </c>
      <c r="I22" s="74"/>
      <c r="J22" s="74"/>
      <c r="K22" s="74"/>
      <c r="L22" s="74"/>
      <c r="M22" s="74"/>
      <c r="N22" s="74"/>
      <c r="O22" s="74"/>
      <c r="P22" s="74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445"/>
      <c r="B23" s="445"/>
      <c r="C23" s="35" t="s">
        <v>149</v>
      </c>
      <c r="D23" s="36" t="s">
        <v>150</v>
      </c>
      <c r="E23" s="74">
        <v>347691</v>
      </c>
      <c r="F23" s="74">
        <v>347691</v>
      </c>
      <c r="G23" s="74">
        <v>347691</v>
      </c>
      <c r="H23" s="74">
        <v>347691</v>
      </c>
      <c r="I23" s="74"/>
      <c r="J23" s="74"/>
      <c r="K23" s="74"/>
      <c r="L23" s="74"/>
      <c r="M23" s="74"/>
      <c r="N23" s="74"/>
      <c r="O23" s="74"/>
      <c r="P23" s="74"/>
      <c r="Q23" s="3"/>
      <c r="R23" s="3"/>
      <c r="S23" s="3"/>
      <c r="T23" s="3"/>
      <c r="U23" s="3"/>
      <c r="V23" s="3"/>
      <c r="W23" s="3"/>
      <c r="X23" s="3"/>
      <c r="Y23" s="3"/>
    </row>
    <row r="24" spans="1:25" s="78" customFormat="1" ht="27">
      <c r="A24" s="80" t="s">
        <v>151</v>
      </c>
      <c r="B24" s="80"/>
      <c r="C24" s="80"/>
      <c r="D24" s="81" t="s">
        <v>152</v>
      </c>
      <c r="E24" s="98">
        <v>297000</v>
      </c>
      <c r="F24" s="98">
        <v>296947.56</v>
      </c>
      <c r="G24" s="98">
        <v>297000</v>
      </c>
      <c r="H24" s="98">
        <v>296947.56</v>
      </c>
      <c r="I24" s="98"/>
      <c r="J24" s="98"/>
      <c r="K24" s="98"/>
      <c r="L24" s="98"/>
      <c r="M24" s="98"/>
      <c r="N24" s="98"/>
      <c r="O24" s="98"/>
      <c r="P24" s="98"/>
    </row>
    <row r="25" spans="1:25">
      <c r="A25" s="446"/>
      <c r="B25" s="86" t="s">
        <v>153</v>
      </c>
      <c r="C25" s="86"/>
      <c r="D25" s="88" t="s">
        <v>154</v>
      </c>
      <c r="E25" s="89">
        <f>E26</f>
        <v>297000</v>
      </c>
      <c r="F25" s="89">
        <f>F26</f>
        <v>296947.56</v>
      </c>
      <c r="G25" s="89">
        <f>G26</f>
        <v>297000</v>
      </c>
      <c r="H25" s="89">
        <f>H26</f>
        <v>296947.56</v>
      </c>
      <c r="I25" s="89"/>
      <c r="J25" s="89"/>
      <c r="K25" s="89"/>
      <c r="L25" s="89"/>
      <c r="M25" s="89"/>
      <c r="N25" s="89"/>
      <c r="O25" s="89"/>
      <c r="P25" s="89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446"/>
      <c r="B26" s="35"/>
      <c r="C26" s="35" t="s">
        <v>147</v>
      </c>
      <c r="D26" s="36" t="s">
        <v>148</v>
      </c>
      <c r="E26" s="74">
        <v>297000</v>
      </c>
      <c r="F26" s="74">
        <v>296947.56</v>
      </c>
      <c r="G26" s="74">
        <v>297000</v>
      </c>
      <c r="H26" s="74">
        <v>296947.56</v>
      </c>
      <c r="I26" s="74"/>
      <c r="J26" s="74"/>
      <c r="K26" s="74"/>
      <c r="L26" s="74"/>
      <c r="M26" s="74"/>
      <c r="N26" s="74"/>
      <c r="O26" s="74"/>
      <c r="P26" s="74"/>
      <c r="Q26" s="3"/>
      <c r="R26" s="3"/>
      <c r="S26" s="3"/>
      <c r="T26" s="3"/>
      <c r="U26" s="3"/>
      <c r="V26" s="3"/>
      <c r="W26" s="3"/>
      <c r="X26" s="3"/>
      <c r="Y26" s="3"/>
    </row>
    <row r="27" spans="1:25" s="78" customFormat="1">
      <c r="A27" s="80" t="s">
        <v>155</v>
      </c>
      <c r="B27" s="80"/>
      <c r="C27" s="80"/>
      <c r="D27" s="81" t="s">
        <v>156</v>
      </c>
      <c r="E27" s="98">
        <f>E28</f>
        <v>138000</v>
      </c>
      <c r="F27" s="98">
        <f>F28</f>
        <v>49637.07</v>
      </c>
      <c r="G27" s="98">
        <f>G28</f>
        <v>128000</v>
      </c>
      <c r="H27" s="98">
        <f>H28</f>
        <v>49637.07</v>
      </c>
      <c r="I27" s="98"/>
      <c r="J27" s="98"/>
      <c r="K27" s="98"/>
      <c r="L27" s="98"/>
      <c r="M27" s="98"/>
      <c r="N27" s="98"/>
      <c r="O27" s="98">
        <v>10000</v>
      </c>
      <c r="P27" s="98">
        <v>0</v>
      </c>
    </row>
    <row r="28" spans="1:25">
      <c r="A28" s="446"/>
      <c r="B28" s="34" t="s">
        <v>159</v>
      </c>
      <c r="C28" s="34"/>
      <c r="D28" s="88" t="s">
        <v>160</v>
      </c>
      <c r="E28" s="89">
        <f>SUM(E29:E30:E31)</f>
        <v>138000</v>
      </c>
      <c r="F28" s="89">
        <f>SUM(F29:F30:F31)</f>
        <v>49637.07</v>
      </c>
      <c r="G28" s="89">
        <f>SUM(G29:G30:G31)</f>
        <v>128000</v>
      </c>
      <c r="H28" s="89">
        <f>SUM(H29:H30:H31)</f>
        <v>49637.07</v>
      </c>
      <c r="I28" s="89"/>
      <c r="J28" s="89"/>
      <c r="K28" s="89"/>
      <c r="L28" s="89"/>
      <c r="M28" s="89"/>
      <c r="N28" s="89"/>
      <c r="O28" s="89">
        <f>SUM(O29:O30:O31)</f>
        <v>10000</v>
      </c>
      <c r="P28" s="89">
        <f>SUM(P29:P30:P31)</f>
        <v>0</v>
      </c>
      <c r="Q28" s="3"/>
      <c r="R28" s="3"/>
      <c r="S28" s="3"/>
      <c r="T28" s="3"/>
      <c r="U28" s="3"/>
      <c r="V28" s="3"/>
      <c r="W28" s="3"/>
      <c r="X28" s="3"/>
      <c r="Y28" s="3"/>
    </row>
    <row r="29" spans="1:25" ht="18">
      <c r="A29" s="446"/>
      <c r="B29" s="445"/>
      <c r="C29" s="35" t="s">
        <v>145</v>
      </c>
      <c r="D29" s="36" t="s">
        <v>146</v>
      </c>
      <c r="E29" s="74">
        <v>85000</v>
      </c>
      <c r="F29" s="74">
        <v>34679.08</v>
      </c>
      <c r="G29" s="74">
        <v>85000</v>
      </c>
      <c r="H29" s="74">
        <v>34679.08</v>
      </c>
      <c r="I29" s="74"/>
      <c r="J29" s="74"/>
      <c r="K29" s="74"/>
      <c r="L29" s="74"/>
      <c r="M29" s="74"/>
      <c r="N29" s="74"/>
      <c r="O29" s="74"/>
      <c r="P29" s="74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446"/>
      <c r="B30" s="446"/>
      <c r="C30" s="35" t="s">
        <v>147</v>
      </c>
      <c r="D30" s="36" t="s">
        <v>148</v>
      </c>
      <c r="E30" s="74">
        <v>43000</v>
      </c>
      <c r="F30" s="74">
        <v>14957.99</v>
      </c>
      <c r="G30" s="74">
        <v>43000</v>
      </c>
      <c r="H30" s="74">
        <v>14957.99</v>
      </c>
      <c r="I30" s="74"/>
      <c r="J30" s="74"/>
      <c r="K30" s="74"/>
      <c r="L30" s="74"/>
      <c r="M30" s="74"/>
      <c r="N30" s="74"/>
      <c r="O30" s="74"/>
      <c r="P30" s="74"/>
      <c r="Q30" s="3"/>
      <c r="R30" s="3"/>
      <c r="S30" s="3"/>
      <c r="T30" s="3"/>
      <c r="U30" s="3"/>
      <c r="V30" s="3"/>
      <c r="W30" s="3"/>
      <c r="X30" s="3"/>
      <c r="Y30" s="3"/>
    </row>
    <row r="31" spans="1:25" ht="27">
      <c r="A31" s="232"/>
      <c r="B31" s="232"/>
      <c r="C31" s="232" t="s">
        <v>373</v>
      </c>
      <c r="D31" s="36" t="s">
        <v>431</v>
      </c>
      <c r="E31" s="74">
        <v>10000</v>
      </c>
      <c r="F31" s="74">
        <v>0</v>
      </c>
      <c r="G31" s="74">
        <v>0</v>
      </c>
      <c r="H31" s="74">
        <v>0</v>
      </c>
      <c r="I31" s="74"/>
      <c r="J31" s="74"/>
      <c r="K31" s="74"/>
      <c r="L31" s="74"/>
      <c r="M31" s="74"/>
      <c r="N31" s="74"/>
      <c r="O31" s="74">
        <v>10000</v>
      </c>
      <c r="P31" s="74">
        <v>0</v>
      </c>
      <c r="Q31" s="3"/>
      <c r="R31" s="3"/>
      <c r="S31" s="3"/>
      <c r="T31" s="3"/>
      <c r="U31" s="3"/>
      <c r="V31" s="3"/>
      <c r="W31" s="3"/>
      <c r="X31" s="3"/>
      <c r="Y31" s="3"/>
    </row>
    <row r="32" spans="1:25" s="78" customFormat="1">
      <c r="A32" s="80" t="s">
        <v>163</v>
      </c>
      <c r="B32" s="80"/>
      <c r="C32" s="80"/>
      <c r="D32" s="81" t="s">
        <v>18</v>
      </c>
      <c r="E32" s="98">
        <f t="shared" ref="E32:P32" si="2">SUM(E33,E42)</f>
        <v>421873</v>
      </c>
      <c r="F32" s="98">
        <f t="shared" si="2"/>
        <v>190563.8</v>
      </c>
      <c r="G32" s="98">
        <f t="shared" si="2"/>
        <v>221873</v>
      </c>
      <c r="H32" s="98">
        <f t="shared" si="2"/>
        <v>189395.3</v>
      </c>
      <c r="I32" s="98">
        <f t="shared" si="2"/>
        <v>0</v>
      </c>
      <c r="J32" s="98">
        <f t="shared" si="2"/>
        <v>0</v>
      </c>
      <c r="K32" s="98">
        <f t="shared" si="2"/>
        <v>0</v>
      </c>
      <c r="L32" s="98">
        <f t="shared" si="2"/>
        <v>0</v>
      </c>
      <c r="M32" s="98">
        <f t="shared" si="2"/>
        <v>0</v>
      </c>
      <c r="N32" s="98">
        <f t="shared" si="2"/>
        <v>0</v>
      </c>
      <c r="O32" s="98">
        <f t="shared" si="2"/>
        <v>200000</v>
      </c>
      <c r="P32" s="98">
        <f t="shared" si="2"/>
        <v>1168.5</v>
      </c>
    </row>
    <row r="33" spans="1:25" ht="18">
      <c r="A33" s="446"/>
      <c r="B33" s="34" t="s">
        <v>164</v>
      </c>
      <c r="C33" s="34"/>
      <c r="D33" s="88" t="s">
        <v>19</v>
      </c>
      <c r="E33" s="89">
        <f>SUM(E34:E41)</f>
        <v>283073</v>
      </c>
      <c r="F33" s="89">
        <f>SUM(F34:F41)</f>
        <v>73935.040000000008</v>
      </c>
      <c r="G33" s="89">
        <f>SUM(G34:G41)</f>
        <v>83073</v>
      </c>
      <c r="H33" s="89">
        <f>SUM(H34:H41)</f>
        <v>72766.540000000008</v>
      </c>
      <c r="I33" s="89"/>
      <c r="J33" s="89"/>
      <c r="K33" s="89"/>
      <c r="L33" s="89"/>
      <c r="M33" s="89"/>
      <c r="N33" s="89"/>
      <c r="O33" s="89">
        <f>SUM(O34:O41)</f>
        <v>200000</v>
      </c>
      <c r="P33" s="89">
        <v>1168.5</v>
      </c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446"/>
      <c r="B34" s="446"/>
      <c r="C34" s="35" t="s">
        <v>147</v>
      </c>
      <c r="D34" s="36" t="s">
        <v>148</v>
      </c>
      <c r="E34" s="74">
        <v>15500</v>
      </c>
      <c r="F34" s="74">
        <v>13371.67</v>
      </c>
      <c r="G34" s="74">
        <v>15500</v>
      </c>
      <c r="H34" s="74">
        <v>13371.67</v>
      </c>
      <c r="I34" s="74"/>
      <c r="J34" s="74"/>
      <c r="K34" s="74"/>
      <c r="L34" s="74"/>
      <c r="M34" s="74"/>
      <c r="N34" s="74"/>
      <c r="O34" s="74"/>
      <c r="P34" s="74"/>
      <c r="Q34" s="3"/>
      <c r="R34" s="3"/>
      <c r="S34" s="3"/>
      <c r="T34" s="3"/>
      <c r="U34" s="3"/>
      <c r="V34" s="3"/>
      <c r="W34" s="3"/>
      <c r="X34" s="3"/>
      <c r="Y34" s="3"/>
    </row>
    <row r="35" spans="1:25">
      <c r="A35" s="446"/>
      <c r="B35" s="446"/>
      <c r="C35" s="35" t="s">
        <v>149</v>
      </c>
      <c r="D35" s="36" t="s">
        <v>150</v>
      </c>
      <c r="E35" s="74">
        <v>2000</v>
      </c>
      <c r="F35" s="74">
        <v>822.54</v>
      </c>
      <c r="G35" s="74">
        <v>2000</v>
      </c>
      <c r="H35" s="74">
        <v>822.54</v>
      </c>
      <c r="I35" s="74"/>
      <c r="J35" s="74"/>
      <c r="K35" s="74"/>
      <c r="L35" s="74"/>
      <c r="M35" s="74"/>
      <c r="N35" s="74"/>
      <c r="O35" s="74"/>
      <c r="P35" s="74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446"/>
      <c r="B36" s="446"/>
      <c r="C36" s="157" t="s">
        <v>371</v>
      </c>
      <c r="D36" s="36" t="s">
        <v>55</v>
      </c>
      <c r="E36" s="74">
        <v>6897</v>
      </c>
      <c r="F36" s="74">
        <v>0</v>
      </c>
      <c r="G36" s="74">
        <v>6897</v>
      </c>
      <c r="H36" s="74">
        <v>0</v>
      </c>
      <c r="I36" s="74"/>
      <c r="J36" s="74"/>
      <c r="K36" s="74"/>
      <c r="L36" s="74"/>
      <c r="M36" s="74"/>
      <c r="N36" s="74"/>
      <c r="O36" s="74"/>
      <c r="P36" s="74"/>
      <c r="Q36" s="3"/>
      <c r="R36" s="3"/>
      <c r="S36" s="3"/>
      <c r="T36" s="3"/>
      <c r="U36" s="3"/>
      <c r="V36" s="3"/>
      <c r="W36" s="3"/>
      <c r="X36" s="3"/>
      <c r="Y36" s="3"/>
    </row>
    <row r="37" spans="1:25" ht="27">
      <c r="A37" s="446"/>
      <c r="B37" s="446"/>
      <c r="C37" s="157" t="s">
        <v>372</v>
      </c>
      <c r="D37" s="36" t="s">
        <v>393</v>
      </c>
      <c r="E37" s="74">
        <v>103</v>
      </c>
      <c r="F37" s="74">
        <v>0</v>
      </c>
      <c r="G37" s="74">
        <v>103</v>
      </c>
      <c r="H37" s="74">
        <v>0</v>
      </c>
      <c r="I37" s="74"/>
      <c r="J37" s="74"/>
      <c r="K37" s="74"/>
      <c r="L37" s="74"/>
      <c r="M37" s="74"/>
      <c r="N37" s="74"/>
      <c r="O37" s="74"/>
      <c r="P37" s="74"/>
      <c r="Q37" s="3"/>
      <c r="R37" s="3"/>
      <c r="S37" s="3"/>
      <c r="T37" s="3"/>
      <c r="U37" s="3"/>
      <c r="V37" s="3"/>
      <c r="W37" s="3"/>
      <c r="X37" s="3"/>
      <c r="Y37" s="3"/>
    </row>
    <row r="38" spans="1:25">
      <c r="A38" s="446"/>
      <c r="B38" s="446"/>
      <c r="C38" s="232" t="s">
        <v>432</v>
      </c>
      <c r="D38" s="36" t="s">
        <v>93</v>
      </c>
      <c r="E38" s="74">
        <v>12283</v>
      </c>
      <c r="F38" s="74">
        <v>12282.33</v>
      </c>
      <c r="G38" s="74">
        <v>12283</v>
      </c>
      <c r="H38" s="74">
        <v>12282.33</v>
      </c>
      <c r="I38" s="74"/>
      <c r="J38" s="74"/>
      <c r="K38" s="74"/>
      <c r="L38" s="74"/>
      <c r="M38" s="74"/>
      <c r="N38" s="74"/>
      <c r="O38" s="74"/>
      <c r="P38" s="74"/>
      <c r="Q38" s="3"/>
      <c r="R38" s="3"/>
      <c r="S38" s="3"/>
      <c r="T38" s="3"/>
      <c r="U38" s="3"/>
      <c r="V38" s="3"/>
      <c r="W38" s="3"/>
      <c r="X38" s="3"/>
      <c r="Y38" s="3"/>
    </row>
    <row r="39" spans="1:25" ht="36">
      <c r="A39" s="446"/>
      <c r="B39" s="446"/>
      <c r="C39" s="232" t="s">
        <v>433</v>
      </c>
      <c r="D39" s="36" t="s">
        <v>434</v>
      </c>
      <c r="E39" s="74">
        <v>41800</v>
      </c>
      <c r="F39" s="74">
        <v>41800</v>
      </c>
      <c r="G39" s="74">
        <v>41800</v>
      </c>
      <c r="H39" s="74">
        <v>41800</v>
      </c>
      <c r="I39" s="74"/>
      <c r="J39" s="74"/>
      <c r="K39" s="74"/>
      <c r="L39" s="74"/>
      <c r="M39" s="74"/>
      <c r="N39" s="74"/>
      <c r="O39" s="74"/>
      <c r="P39" s="74"/>
      <c r="Q39" s="3"/>
      <c r="R39" s="3"/>
      <c r="S39" s="3"/>
      <c r="T39" s="3"/>
      <c r="U39" s="3"/>
      <c r="V39" s="3"/>
      <c r="W39" s="3"/>
      <c r="X39" s="3"/>
      <c r="Y39" s="3"/>
    </row>
    <row r="40" spans="1:25" ht="18">
      <c r="A40" s="446"/>
      <c r="B40" s="446"/>
      <c r="C40" s="35" t="s">
        <v>169</v>
      </c>
      <c r="D40" s="36" t="s">
        <v>170</v>
      </c>
      <c r="E40" s="74">
        <v>4490</v>
      </c>
      <c r="F40" s="74">
        <v>4490</v>
      </c>
      <c r="G40" s="74">
        <v>4490</v>
      </c>
      <c r="H40" s="74">
        <v>4490</v>
      </c>
      <c r="I40" s="74"/>
      <c r="J40" s="74"/>
      <c r="K40" s="74"/>
      <c r="L40" s="74"/>
      <c r="M40" s="74"/>
      <c r="N40" s="74"/>
      <c r="O40" s="74"/>
      <c r="P40" s="74"/>
      <c r="Q40" s="3"/>
      <c r="R40" s="3"/>
      <c r="S40" s="3"/>
      <c r="T40" s="3"/>
      <c r="U40" s="3"/>
      <c r="V40" s="3"/>
      <c r="W40" s="3"/>
      <c r="X40" s="3"/>
      <c r="Y40" s="3"/>
    </row>
    <row r="41" spans="1:25" ht="18">
      <c r="A41" s="157"/>
      <c r="B41" s="157"/>
      <c r="C41" s="157" t="s">
        <v>161</v>
      </c>
      <c r="D41" s="36" t="s">
        <v>162</v>
      </c>
      <c r="E41" s="74">
        <v>200000</v>
      </c>
      <c r="F41" s="74">
        <v>1168.5</v>
      </c>
      <c r="G41" s="74">
        <v>0</v>
      </c>
      <c r="H41" s="74">
        <v>0</v>
      </c>
      <c r="I41" s="74"/>
      <c r="J41" s="74"/>
      <c r="K41" s="74"/>
      <c r="L41" s="74"/>
      <c r="M41" s="74"/>
      <c r="N41" s="74"/>
      <c r="O41" s="74">
        <v>200000</v>
      </c>
      <c r="P41" s="74">
        <v>1168.5</v>
      </c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232"/>
      <c r="B42" s="208" t="s">
        <v>435</v>
      </c>
      <c r="C42" s="208"/>
      <c r="D42" s="209" t="s">
        <v>15</v>
      </c>
      <c r="E42" s="202">
        <f>SUM(E43:E44:E45:E46:E47:E48)</f>
        <v>138800</v>
      </c>
      <c r="F42" s="202">
        <f>SUM(F43:F44:F45:F46:F47:F48)</f>
        <v>116628.76</v>
      </c>
      <c r="G42" s="202">
        <f>SUM(G43:G44:G45:G46:G47:G48)</f>
        <v>138800</v>
      </c>
      <c r="H42" s="202">
        <f>SUM(H43:H44:H45:H46:H47:H48)</f>
        <v>116628.76</v>
      </c>
      <c r="I42" s="202"/>
      <c r="J42" s="202"/>
      <c r="K42" s="202"/>
      <c r="L42" s="202"/>
      <c r="M42" s="202"/>
      <c r="N42" s="202"/>
      <c r="O42" s="202"/>
      <c r="P42" s="202"/>
      <c r="Q42" s="3"/>
      <c r="R42" s="3"/>
      <c r="S42" s="3"/>
      <c r="T42" s="3"/>
      <c r="U42" s="3"/>
      <c r="V42" s="3"/>
      <c r="W42" s="3"/>
      <c r="X42" s="3"/>
      <c r="Y42" s="3"/>
    </row>
    <row r="43" spans="1:25" ht="18">
      <c r="A43" s="232"/>
      <c r="B43" s="235"/>
      <c r="C43" s="235" t="s">
        <v>145</v>
      </c>
      <c r="D43" s="236" t="s">
        <v>146</v>
      </c>
      <c r="E43" s="196">
        <v>22000</v>
      </c>
      <c r="F43" s="196">
        <v>17558.8</v>
      </c>
      <c r="G43" s="196">
        <v>22000</v>
      </c>
      <c r="H43" s="196">
        <v>17558.8</v>
      </c>
      <c r="I43" s="196"/>
      <c r="J43" s="196"/>
      <c r="K43" s="196"/>
      <c r="L43" s="196"/>
      <c r="M43" s="196"/>
      <c r="N43" s="196"/>
      <c r="O43" s="196"/>
      <c r="P43" s="196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232"/>
      <c r="B44" s="235"/>
      <c r="C44" s="235" t="s">
        <v>165</v>
      </c>
      <c r="D44" s="236" t="s">
        <v>166</v>
      </c>
      <c r="E44" s="196">
        <v>46500</v>
      </c>
      <c r="F44" s="196">
        <v>44674.34</v>
      </c>
      <c r="G44" s="196">
        <v>46500</v>
      </c>
      <c r="H44" s="196">
        <v>44674.34</v>
      </c>
      <c r="I44" s="196"/>
      <c r="J44" s="196"/>
      <c r="K44" s="196"/>
      <c r="L44" s="196"/>
      <c r="M44" s="196"/>
      <c r="N44" s="196"/>
      <c r="O44" s="196"/>
      <c r="P44" s="196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232"/>
      <c r="B45" s="235"/>
      <c r="C45" s="235" t="s">
        <v>167</v>
      </c>
      <c r="D45" s="236" t="s">
        <v>168</v>
      </c>
      <c r="E45" s="196">
        <v>23000</v>
      </c>
      <c r="F45" s="196">
        <v>22996.720000000001</v>
      </c>
      <c r="G45" s="196">
        <v>23000</v>
      </c>
      <c r="H45" s="196">
        <v>22996.720000000001</v>
      </c>
      <c r="I45" s="196"/>
      <c r="J45" s="196"/>
      <c r="K45" s="196"/>
      <c r="L45" s="196"/>
      <c r="M45" s="196"/>
      <c r="N45" s="196"/>
      <c r="O45" s="196"/>
      <c r="P45" s="196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232"/>
      <c r="B46" s="235"/>
      <c r="C46" s="235" t="s">
        <v>147</v>
      </c>
      <c r="D46" s="236" t="s">
        <v>148</v>
      </c>
      <c r="E46" s="196">
        <v>33500</v>
      </c>
      <c r="F46" s="196">
        <v>18589.22</v>
      </c>
      <c r="G46" s="196">
        <v>33500</v>
      </c>
      <c r="H46" s="196">
        <v>18589.22</v>
      </c>
      <c r="I46" s="196"/>
      <c r="J46" s="196"/>
      <c r="K46" s="196"/>
      <c r="L46" s="196"/>
      <c r="M46" s="196"/>
      <c r="N46" s="196"/>
      <c r="O46" s="196"/>
      <c r="P46" s="196"/>
      <c r="Q46" s="3"/>
      <c r="R46" s="3"/>
      <c r="S46" s="3"/>
      <c r="T46" s="3"/>
      <c r="U46" s="3"/>
      <c r="V46" s="3"/>
      <c r="W46" s="3"/>
      <c r="X46" s="3"/>
      <c r="Y46" s="3"/>
    </row>
    <row r="47" spans="1:25">
      <c r="A47" s="232"/>
      <c r="B47" s="235"/>
      <c r="C47" s="235" t="s">
        <v>149</v>
      </c>
      <c r="D47" s="236" t="s">
        <v>150</v>
      </c>
      <c r="E47" s="196">
        <v>13000</v>
      </c>
      <c r="F47" s="196">
        <v>12309</v>
      </c>
      <c r="G47" s="196">
        <v>13000</v>
      </c>
      <c r="H47" s="196">
        <v>12309</v>
      </c>
      <c r="I47" s="196"/>
      <c r="J47" s="196"/>
      <c r="K47" s="196"/>
      <c r="L47" s="196"/>
      <c r="M47" s="196"/>
      <c r="N47" s="196"/>
      <c r="O47" s="196"/>
      <c r="P47" s="196"/>
      <c r="Q47" s="3"/>
      <c r="R47" s="3"/>
      <c r="S47" s="3"/>
      <c r="T47" s="3"/>
      <c r="U47" s="3"/>
      <c r="V47" s="3"/>
      <c r="W47" s="3"/>
      <c r="X47" s="3"/>
      <c r="Y47" s="3"/>
    </row>
    <row r="48" spans="1:25" ht="18">
      <c r="A48" s="232"/>
      <c r="B48" s="235"/>
      <c r="C48" s="235" t="s">
        <v>169</v>
      </c>
      <c r="D48" s="236" t="s">
        <v>170</v>
      </c>
      <c r="E48" s="196">
        <v>800</v>
      </c>
      <c r="F48" s="196">
        <v>500.68</v>
      </c>
      <c r="G48" s="196">
        <v>800</v>
      </c>
      <c r="H48" s="196">
        <v>500.68</v>
      </c>
      <c r="I48" s="196"/>
      <c r="J48" s="196"/>
      <c r="K48" s="196"/>
      <c r="L48" s="196"/>
      <c r="M48" s="196"/>
      <c r="N48" s="196"/>
      <c r="O48" s="196"/>
      <c r="P48" s="196"/>
      <c r="Q48" s="3"/>
      <c r="R48" s="3"/>
      <c r="S48" s="3"/>
      <c r="T48" s="3"/>
      <c r="U48" s="3"/>
      <c r="V48" s="3"/>
      <c r="W48" s="3"/>
      <c r="X48" s="3"/>
      <c r="Y48" s="3"/>
    </row>
    <row r="49" spans="1:25" s="78" customFormat="1">
      <c r="A49" s="80" t="s">
        <v>171</v>
      </c>
      <c r="B49" s="80"/>
      <c r="C49" s="80"/>
      <c r="D49" s="81" t="s">
        <v>41</v>
      </c>
      <c r="E49" s="98">
        <f>SUM(E50,E52,E54)</f>
        <v>172700</v>
      </c>
      <c r="F49" s="98">
        <f>SUM(F50,F52,F54)</f>
        <v>47589.3</v>
      </c>
      <c r="G49" s="98">
        <f>SUM(G50,G52,G54)</f>
        <v>67700</v>
      </c>
      <c r="H49" s="98">
        <f>SUM(H50,H52,H54)</f>
        <v>47589.3</v>
      </c>
      <c r="I49" s="98"/>
      <c r="J49" s="82"/>
      <c r="K49" s="82"/>
      <c r="L49" s="82"/>
      <c r="M49" s="82"/>
      <c r="N49" s="82"/>
      <c r="O49" s="82">
        <f>SUM(O50,O52,O54)</f>
        <v>105000</v>
      </c>
      <c r="P49" s="82">
        <f>SUM(P50,P52,P54)</f>
        <v>0</v>
      </c>
    </row>
    <row r="50" spans="1:25" ht="18">
      <c r="A50" s="446"/>
      <c r="B50" s="34" t="s">
        <v>172</v>
      </c>
      <c r="C50" s="34"/>
      <c r="D50" s="88" t="s">
        <v>173</v>
      </c>
      <c r="E50" s="89">
        <f>E51</f>
        <v>20000</v>
      </c>
      <c r="F50" s="89">
        <f>F51</f>
        <v>4920</v>
      </c>
      <c r="G50" s="89">
        <f>G51</f>
        <v>20000</v>
      </c>
      <c r="H50" s="89">
        <f>H51</f>
        <v>4920</v>
      </c>
      <c r="I50" s="89"/>
      <c r="J50" s="89"/>
      <c r="K50" s="89"/>
      <c r="L50" s="89"/>
      <c r="M50" s="89"/>
      <c r="N50" s="89"/>
      <c r="O50" s="89"/>
      <c r="P50" s="89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446"/>
      <c r="B51" s="35"/>
      <c r="C51" s="35" t="s">
        <v>147</v>
      </c>
      <c r="D51" s="36" t="s">
        <v>148</v>
      </c>
      <c r="E51" s="74">
        <v>20000</v>
      </c>
      <c r="F51" s="74">
        <v>4920</v>
      </c>
      <c r="G51" s="74">
        <v>20000</v>
      </c>
      <c r="H51" s="74">
        <v>4920</v>
      </c>
      <c r="I51" s="74"/>
      <c r="J51" s="74"/>
      <c r="K51" s="74"/>
      <c r="L51" s="74"/>
      <c r="M51" s="74"/>
      <c r="N51" s="74"/>
      <c r="O51" s="74"/>
      <c r="P51" s="74"/>
    </row>
    <row r="52" spans="1:25" ht="27">
      <c r="A52" s="446"/>
      <c r="B52" s="208" t="s">
        <v>436</v>
      </c>
      <c r="C52" s="208"/>
      <c r="D52" s="209" t="s">
        <v>437</v>
      </c>
      <c r="E52" s="202">
        <f>E53</f>
        <v>22000</v>
      </c>
      <c r="F52" s="202">
        <f>F53</f>
        <v>18788.150000000001</v>
      </c>
      <c r="G52" s="202">
        <f>G53</f>
        <v>22000</v>
      </c>
      <c r="H52" s="202">
        <f>H53</f>
        <v>18788.150000000001</v>
      </c>
      <c r="I52" s="202"/>
      <c r="J52" s="202"/>
      <c r="K52" s="202"/>
      <c r="L52" s="202"/>
      <c r="M52" s="202"/>
      <c r="N52" s="202"/>
      <c r="O52" s="202"/>
      <c r="P52" s="202"/>
    </row>
    <row r="53" spans="1:25">
      <c r="A53" s="446"/>
      <c r="B53" s="235"/>
      <c r="C53" s="232" t="s">
        <v>147</v>
      </c>
      <c r="D53" s="36" t="s">
        <v>148</v>
      </c>
      <c r="E53" s="74">
        <v>22000</v>
      </c>
      <c r="F53" s="74">
        <v>18788.150000000001</v>
      </c>
      <c r="G53" s="74">
        <v>22000</v>
      </c>
      <c r="H53" s="74">
        <v>18788.150000000001</v>
      </c>
      <c r="I53" s="74"/>
      <c r="J53" s="74"/>
      <c r="K53" s="74"/>
      <c r="L53" s="74"/>
      <c r="M53" s="74"/>
      <c r="N53" s="74"/>
      <c r="O53" s="74"/>
      <c r="P53" s="74"/>
    </row>
    <row r="54" spans="1:25">
      <c r="A54" s="446"/>
      <c r="B54" s="34" t="s">
        <v>174</v>
      </c>
      <c r="C54" s="34"/>
      <c r="D54" s="88" t="s">
        <v>42</v>
      </c>
      <c r="E54" s="89">
        <f>SUM(E55,E56,E57,E58)</f>
        <v>130700</v>
      </c>
      <c r="F54" s="89">
        <f>SUM(F55,F56,F57,F58)</f>
        <v>23881.15</v>
      </c>
      <c r="G54" s="89">
        <f>SUM(G55,G56,G57,G58)</f>
        <v>25700</v>
      </c>
      <c r="H54" s="89">
        <f>SUM(H55,H56,H57,H58)</f>
        <v>23881.15</v>
      </c>
      <c r="I54" s="89"/>
      <c r="J54" s="89"/>
      <c r="K54" s="89"/>
      <c r="L54" s="89"/>
      <c r="M54" s="89"/>
      <c r="N54" s="89"/>
      <c r="O54" s="89">
        <f>SUM(O55:O58)</f>
        <v>105000</v>
      </c>
      <c r="P54" s="89">
        <f>SUM(P55:P58)</f>
        <v>0</v>
      </c>
    </row>
    <row r="55" spans="1:25" ht="18">
      <c r="A55" s="446"/>
      <c r="B55" s="446"/>
      <c r="C55" s="35" t="s">
        <v>145</v>
      </c>
      <c r="D55" s="36" t="s">
        <v>146</v>
      </c>
      <c r="E55" s="74">
        <v>1400</v>
      </c>
      <c r="F55" s="74">
        <v>299.33</v>
      </c>
      <c r="G55" s="74">
        <v>1400</v>
      </c>
      <c r="H55" s="74">
        <v>299.33</v>
      </c>
      <c r="I55" s="74"/>
      <c r="J55" s="74"/>
      <c r="K55" s="74"/>
      <c r="L55" s="74"/>
      <c r="M55" s="74"/>
      <c r="N55" s="74"/>
      <c r="O55" s="74"/>
      <c r="P55" s="74"/>
    </row>
    <row r="56" spans="1:25">
      <c r="A56" s="446"/>
      <c r="B56" s="446"/>
      <c r="C56" s="35" t="s">
        <v>165</v>
      </c>
      <c r="D56" s="36" t="s">
        <v>166</v>
      </c>
      <c r="E56" s="74">
        <v>1300</v>
      </c>
      <c r="F56" s="74">
        <v>1173.44</v>
      </c>
      <c r="G56" s="74">
        <v>1300</v>
      </c>
      <c r="H56" s="74">
        <v>1173.44</v>
      </c>
      <c r="I56" s="74"/>
      <c r="J56" s="74"/>
      <c r="K56" s="74"/>
      <c r="L56" s="74"/>
      <c r="M56" s="74"/>
      <c r="N56" s="74"/>
      <c r="O56" s="74"/>
      <c r="P56" s="74"/>
    </row>
    <row r="57" spans="1:25">
      <c r="A57" s="446"/>
      <c r="B57" s="446"/>
      <c r="C57" s="35" t="s">
        <v>147</v>
      </c>
      <c r="D57" s="36" t="s">
        <v>148</v>
      </c>
      <c r="E57" s="74">
        <v>23000</v>
      </c>
      <c r="F57" s="74">
        <v>22408.38</v>
      </c>
      <c r="G57" s="74">
        <v>23000</v>
      </c>
      <c r="H57" s="74">
        <v>22408.38</v>
      </c>
      <c r="I57" s="74"/>
      <c r="J57" s="74"/>
      <c r="K57" s="74"/>
      <c r="L57" s="74"/>
      <c r="M57" s="74"/>
      <c r="N57" s="74"/>
      <c r="O57" s="74"/>
      <c r="P57" s="74"/>
    </row>
    <row r="58" spans="1:25" ht="18">
      <c r="A58" s="232"/>
      <c r="B58" s="232"/>
      <c r="C58" s="232" t="s">
        <v>161</v>
      </c>
      <c r="D58" s="36" t="s">
        <v>162</v>
      </c>
      <c r="E58" s="74">
        <v>105000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74"/>
      <c r="O58" s="74">
        <v>105000</v>
      </c>
      <c r="P58" s="74">
        <v>0</v>
      </c>
    </row>
    <row r="59" spans="1:25" s="78" customFormat="1">
      <c r="A59" s="80" t="s">
        <v>175</v>
      </c>
      <c r="B59" s="80"/>
      <c r="C59" s="80"/>
      <c r="D59" s="81" t="s">
        <v>43</v>
      </c>
      <c r="E59" s="98">
        <f t="shared" ref="E59:J59" si="3">SUM(E60,E64,E69,E92,E95)</f>
        <v>2288118</v>
      </c>
      <c r="F59" s="98">
        <f t="shared" si="3"/>
        <v>2033866.7999999996</v>
      </c>
      <c r="G59" s="98">
        <f t="shared" si="3"/>
        <v>2147080</v>
      </c>
      <c r="H59" s="98">
        <f t="shared" si="3"/>
        <v>1990187.9499999997</v>
      </c>
      <c r="I59" s="98">
        <f t="shared" si="3"/>
        <v>1535998</v>
      </c>
      <c r="J59" s="98">
        <f t="shared" si="3"/>
        <v>1425018.9600000002</v>
      </c>
      <c r="K59" s="98"/>
      <c r="L59" s="98"/>
      <c r="M59" s="98"/>
      <c r="N59" s="98"/>
      <c r="O59" s="98">
        <f>SUM(O69,O95)</f>
        <v>141038</v>
      </c>
      <c r="P59" s="98">
        <f>SUM(P69,P95)</f>
        <v>43678.850000000006</v>
      </c>
    </row>
    <row r="60" spans="1:25">
      <c r="A60" s="446"/>
      <c r="B60" s="34" t="s">
        <v>176</v>
      </c>
      <c r="C60" s="34"/>
      <c r="D60" s="88" t="s">
        <v>44</v>
      </c>
      <c r="E60" s="89">
        <f t="shared" ref="E60:J60" si="4">SUM(E61:E63)</f>
        <v>47900</v>
      </c>
      <c r="F60" s="89">
        <f t="shared" si="4"/>
        <v>47900</v>
      </c>
      <c r="G60" s="89">
        <f t="shared" si="4"/>
        <v>47900</v>
      </c>
      <c r="H60" s="89">
        <f t="shared" si="4"/>
        <v>47900</v>
      </c>
      <c r="I60" s="89">
        <f t="shared" si="4"/>
        <v>47900</v>
      </c>
      <c r="J60" s="89">
        <f t="shared" si="4"/>
        <v>47900</v>
      </c>
      <c r="K60" s="89"/>
      <c r="L60" s="89"/>
      <c r="M60" s="89"/>
      <c r="N60" s="89"/>
      <c r="O60" s="89"/>
      <c r="P60" s="89"/>
    </row>
    <row r="61" spans="1:25" ht="18">
      <c r="A61" s="446"/>
      <c r="B61" s="446"/>
      <c r="C61" s="35" t="s">
        <v>177</v>
      </c>
      <c r="D61" s="36" t="s">
        <v>178</v>
      </c>
      <c r="E61" s="74">
        <v>40721.71</v>
      </c>
      <c r="F61" s="74">
        <v>40721.71</v>
      </c>
      <c r="G61" s="74">
        <v>40721.71</v>
      </c>
      <c r="H61" s="74">
        <v>40721.71</v>
      </c>
      <c r="I61" s="74">
        <v>40721.71</v>
      </c>
      <c r="J61" s="74">
        <v>40721.71</v>
      </c>
      <c r="K61" s="74"/>
      <c r="L61" s="74"/>
      <c r="M61" s="74"/>
      <c r="N61" s="74"/>
      <c r="O61" s="74"/>
      <c r="P61" s="74"/>
    </row>
    <row r="62" spans="1:25" ht="18">
      <c r="A62" s="446"/>
      <c r="B62" s="446"/>
      <c r="C62" s="35" t="s">
        <v>139</v>
      </c>
      <c r="D62" s="36" t="s">
        <v>140</v>
      </c>
      <c r="E62" s="74">
        <v>6269</v>
      </c>
      <c r="F62" s="74">
        <v>6269</v>
      </c>
      <c r="G62" s="74">
        <v>6269</v>
      </c>
      <c r="H62" s="74">
        <v>6269</v>
      </c>
      <c r="I62" s="74">
        <v>6269</v>
      </c>
      <c r="J62" s="74">
        <v>6269</v>
      </c>
      <c r="K62" s="74"/>
      <c r="L62" s="74"/>
      <c r="M62" s="74"/>
      <c r="N62" s="74"/>
      <c r="O62" s="74"/>
      <c r="P62" s="74"/>
    </row>
    <row r="63" spans="1:25">
      <c r="A63" s="446"/>
      <c r="B63" s="446"/>
      <c r="C63" s="35" t="s">
        <v>141</v>
      </c>
      <c r="D63" s="36" t="s">
        <v>142</v>
      </c>
      <c r="E63" s="74">
        <v>909.29</v>
      </c>
      <c r="F63" s="74">
        <v>909.29</v>
      </c>
      <c r="G63" s="74">
        <v>909.29</v>
      </c>
      <c r="H63" s="74">
        <v>909.29</v>
      </c>
      <c r="I63" s="74">
        <v>909.29</v>
      </c>
      <c r="J63" s="74">
        <v>909.29</v>
      </c>
      <c r="K63" s="74"/>
      <c r="L63" s="74"/>
      <c r="M63" s="74"/>
      <c r="N63" s="74"/>
      <c r="O63" s="74"/>
      <c r="P63" s="74"/>
    </row>
    <row r="64" spans="1:25" ht="18">
      <c r="A64" s="446"/>
      <c r="B64" s="34" t="s">
        <v>179</v>
      </c>
      <c r="C64" s="34"/>
      <c r="D64" s="88" t="s">
        <v>180</v>
      </c>
      <c r="E64" s="89">
        <f>SUM(E65:E68)</f>
        <v>110000</v>
      </c>
      <c r="F64" s="89">
        <f>SUM(F65:F68)</f>
        <v>102891.09</v>
      </c>
      <c r="G64" s="89">
        <f>SUM(G65:G68)</f>
        <v>110000</v>
      </c>
      <c r="H64" s="89">
        <f>SUM(H65:H68)</f>
        <v>102891.09</v>
      </c>
      <c r="I64" s="89"/>
      <c r="J64" s="89"/>
      <c r="K64" s="89"/>
      <c r="L64" s="89"/>
      <c r="M64" s="89"/>
      <c r="N64" s="89"/>
      <c r="O64" s="89"/>
      <c r="P64" s="89"/>
    </row>
    <row r="65" spans="1:16" ht="18">
      <c r="A65" s="446"/>
      <c r="B65" s="446"/>
      <c r="C65" s="35" t="s">
        <v>181</v>
      </c>
      <c r="D65" s="36" t="s">
        <v>182</v>
      </c>
      <c r="E65" s="74">
        <v>103800</v>
      </c>
      <c r="F65" s="74">
        <v>102195</v>
      </c>
      <c r="G65" s="74">
        <v>103800</v>
      </c>
      <c r="H65" s="74">
        <v>102195</v>
      </c>
      <c r="I65" s="74"/>
      <c r="J65" s="74"/>
      <c r="K65" s="74"/>
      <c r="L65" s="74"/>
      <c r="M65" s="74"/>
      <c r="N65" s="74"/>
      <c r="O65" s="74"/>
      <c r="P65" s="74"/>
    </row>
    <row r="66" spans="1:16" ht="18">
      <c r="A66" s="446"/>
      <c r="B66" s="446"/>
      <c r="C66" s="35" t="s">
        <v>145</v>
      </c>
      <c r="D66" s="36" t="s">
        <v>146</v>
      </c>
      <c r="E66" s="74">
        <v>3000</v>
      </c>
      <c r="F66" s="74">
        <v>696.09</v>
      </c>
      <c r="G66" s="74">
        <v>3000</v>
      </c>
      <c r="H66" s="74">
        <v>696.09</v>
      </c>
      <c r="I66" s="74"/>
      <c r="J66" s="74"/>
      <c r="K66" s="74"/>
      <c r="L66" s="74"/>
      <c r="M66" s="74"/>
      <c r="N66" s="74"/>
      <c r="O66" s="74"/>
      <c r="P66" s="74"/>
    </row>
    <row r="67" spans="1:16" ht="27.75" customHeight="1">
      <c r="A67" s="160"/>
      <c r="B67" s="160"/>
      <c r="C67" s="232" t="s">
        <v>200</v>
      </c>
      <c r="D67" s="36" t="s">
        <v>201</v>
      </c>
      <c r="E67" s="74">
        <v>700</v>
      </c>
      <c r="F67" s="74">
        <v>0</v>
      </c>
      <c r="G67" s="74">
        <v>700</v>
      </c>
      <c r="H67" s="74">
        <v>0</v>
      </c>
      <c r="I67" s="74"/>
      <c r="J67" s="74"/>
      <c r="K67" s="74"/>
      <c r="L67" s="74"/>
      <c r="M67" s="74"/>
      <c r="N67" s="74"/>
      <c r="O67" s="74"/>
      <c r="P67" s="74"/>
    </row>
    <row r="68" spans="1:16" ht="27.75" customHeight="1">
      <c r="A68" s="232"/>
      <c r="B68" s="232"/>
      <c r="C68" s="232" t="s">
        <v>183</v>
      </c>
      <c r="D68" s="36" t="s">
        <v>438</v>
      </c>
      <c r="E68" s="74">
        <v>2500</v>
      </c>
      <c r="F68" s="74">
        <v>0</v>
      </c>
      <c r="G68" s="74">
        <v>2500</v>
      </c>
      <c r="H68" s="74">
        <v>0</v>
      </c>
      <c r="I68" s="74"/>
      <c r="J68" s="74"/>
      <c r="K68" s="74"/>
      <c r="L68" s="74"/>
      <c r="M68" s="74"/>
      <c r="N68" s="74"/>
      <c r="O68" s="74"/>
      <c r="P68" s="74"/>
    </row>
    <row r="69" spans="1:16" ht="18">
      <c r="A69" s="446"/>
      <c r="B69" s="34" t="s">
        <v>185</v>
      </c>
      <c r="C69" s="34"/>
      <c r="D69" s="88" t="s">
        <v>45</v>
      </c>
      <c r="E69" s="89">
        <f t="shared" ref="E69:J69" si="5">SUM(E70:E91)</f>
        <v>1656950</v>
      </c>
      <c r="F69" s="89">
        <f t="shared" si="5"/>
        <v>1547288.5699999996</v>
      </c>
      <c r="G69" s="89">
        <f t="shared" si="5"/>
        <v>1644950</v>
      </c>
      <c r="H69" s="89">
        <f t="shared" si="5"/>
        <v>1537109.0899999996</v>
      </c>
      <c r="I69" s="89">
        <f t="shared" si="5"/>
        <v>1287665</v>
      </c>
      <c r="J69" s="89">
        <f t="shared" si="5"/>
        <v>1199181.6100000001</v>
      </c>
      <c r="K69" s="89"/>
      <c r="L69" s="89"/>
      <c r="M69" s="89"/>
      <c r="N69" s="89"/>
      <c r="O69" s="89">
        <f>SUM(O70:O91)</f>
        <v>12000</v>
      </c>
      <c r="P69" s="89">
        <f>SUM(P70:P91)</f>
        <v>10179.48</v>
      </c>
    </row>
    <row r="70" spans="1:16" ht="18">
      <c r="A70" s="446"/>
      <c r="B70" s="446"/>
      <c r="C70" s="35" t="s">
        <v>186</v>
      </c>
      <c r="D70" s="36" t="s">
        <v>187</v>
      </c>
      <c r="E70" s="74">
        <v>4300</v>
      </c>
      <c r="F70" s="74">
        <v>4300</v>
      </c>
      <c r="G70" s="74">
        <v>4300</v>
      </c>
      <c r="H70" s="74">
        <v>4300</v>
      </c>
      <c r="I70" s="74"/>
      <c r="J70" s="74"/>
      <c r="K70" s="74"/>
      <c r="L70" s="74"/>
      <c r="M70" s="74"/>
      <c r="N70" s="74"/>
      <c r="O70" s="74"/>
      <c r="P70" s="74"/>
    </row>
    <row r="71" spans="1:16" ht="18">
      <c r="A71" s="446"/>
      <c r="B71" s="446"/>
      <c r="C71" s="35" t="s">
        <v>181</v>
      </c>
      <c r="D71" s="36" t="s">
        <v>182</v>
      </c>
      <c r="E71" s="74">
        <v>37800</v>
      </c>
      <c r="F71" s="74">
        <v>37695</v>
      </c>
      <c r="G71" s="74">
        <v>37800</v>
      </c>
      <c r="H71" s="74">
        <v>37695</v>
      </c>
      <c r="I71" s="74"/>
      <c r="J71" s="74"/>
      <c r="K71" s="74"/>
      <c r="L71" s="74"/>
      <c r="M71" s="74"/>
      <c r="N71" s="74"/>
      <c r="O71" s="74"/>
      <c r="P71" s="74"/>
    </row>
    <row r="72" spans="1:16" ht="18">
      <c r="A72" s="446"/>
      <c r="B72" s="446"/>
      <c r="C72" s="35" t="s">
        <v>177</v>
      </c>
      <c r="D72" s="36" t="s">
        <v>178</v>
      </c>
      <c r="E72" s="74">
        <v>983717</v>
      </c>
      <c r="F72" s="74">
        <v>919321.85</v>
      </c>
      <c r="G72" s="74">
        <v>983717</v>
      </c>
      <c r="H72" s="74">
        <v>919321.85</v>
      </c>
      <c r="I72" s="74">
        <v>983717</v>
      </c>
      <c r="J72" s="74">
        <v>919321.85</v>
      </c>
      <c r="K72" s="74"/>
      <c r="L72" s="74"/>
      <c r="M72" s="74"/>
      <c r="N72" s="74"/>
      <c r="O72" s="74"/>
      <c r="P72" s="74"/>
    </row>
    <row r="73" spans="1:16" ht="18">
      <c r="A73" s="446"/>
      <c r="B73" s="446"/>
      <c r="C73" s="35" t="s">
        <v>188</v>
      </c>
      <c r="D73" s="36" t="s">
        <v>189</v>
      </c>
      <c r="E73" s="74">
        <v>77287</v>
      </c>
      <c r="F73" s="74">
        <v>77267.33</v>
      </c>
      <c r="G73" s="74">
        <v>77287</v>
      </c>
      <c r="H73" s="74">
        <v>77267.33</v>
      </c>
      <c r="I73" s="74">
        <v>77287</v>
      </c>
      <c r="J73" s="74">
        <v>77263.33</v>
      </c>
      <c r="K73" s="74"/>
      <c r="L73" s="74"/>
      <c r="M73" s="74"/>
      <c r="N73" s="74"/>
      <c r="O73" s="74"/>
      <c r="P73" s="74"/>
    </row>
    <row r="74" spans="1:16" ht="18">
      <c r="A74" s="446"/>
      <c r="B74" s="446"/>
      <c r="C74" s="160" t="s">
        <v>219</v>
      </c>
      <c r="D74" s="36" t="s">
        <v>220</v>
      </c>
      <c r="E74" s="74">
        <v>19000</v>
      </c>
      <c r="F74" s="74">
        <v>14245.16</v>
      </c>
      <c r="G74" s="74">
        <v>19000</v>
      </c>
      <c r="H74" s="74">
        <v>14245.16</v>
      </c>
      <c r="I74" s="74">
        <v>19000</v>
      </c>
      <c r="J74" s="74">
        <v>14245.16</v>
      </c>
      <c r="K74" s="74"/>
      <c r="L74" s="74"/>
      <c r="M74" s="74"/>
      <c r="N74" s="74"/>
      <c r="O74" s="74"/>
      <c r="P74" s="74"/>
    </row>
    <row r="75" spans="1:16" ht="18">
      <c r="A75" s="446"/>
      <c r="B75" s="446"/>
      <c r="C75" s="35" t="s">
        <v>139</v>
      </c>
      <c r="D75" s="36" t="s">
        <v>140</v>
      </c>
      <c r="E75" s="74">
        <v>181637</v>
      </c>
      <c r="F75" s="74">
        <v>170057.42</v>
      </c>
      <c r="G75" s="74">
        <v>181637</v>
      </c>
      <c r="H75" s="74">
        <v>170057.42</v>
      </c>
      <c r="I75" s="74">
        <v>181637</v>
      </c>
      <c r="J75" s="74">
        <v>170057.42</v>
      </c>
      <c r="K75" s="74"/>
      <c r="L75" s="74"/>
      <c r="M75" s="74"/>
      <c r="N75" s="74"/>
      <c r="O75" s="74"/>
      <c r="P75" s="74"/>
    </row>
    <row r="76" spans="1:16">
      <c r="A76" s="446"/>
      <c r="B76" s="446"/>
      <c r="C76" s="35" t="s">
        <v>141</v>
      </c>
      <c r="D76" s="36" t="s">
        <v>142</v>
      </c>
      <c r="E76" s="74">
        <v>26024</v>
      </c>
      <c r="F76" s="74">
        <v>18293.849999999999</v>
      </c>
      <c r="G76" s="74">
        <v>26024</v>
      </c>
      <c r="H76" s="74">
        <v>18293.849999999999</v>
      </c>
      <c r="I76" s="74">
        <v>26024</v>
      </c>
      <c r="J76" s="74">
        <v>18293.849999999999</v>
      </c>
      <c r="K76" s="74"/>
      <c r="L76" s="74"/>
      <c r="M76" s="74"/>
      <c r="N76" s="74"/>
      <c r="O76" s="74"/>
      <c r="P76" s="74"/>
    </row>
    <row r="77" spans="1:16" ht="27">
      <c r="A77" s="446"/>
      <c r="B77" s="446"/>
      <c r="C77" s="35" t="s">
        <v>190</v>
      </c>
      <c r="D77" s="36" t="s">
        <v>191</v>
      </c>
      <c r="E77" s="74">
        <v>16000</v>
      </c>
      <c r="F77" s="74">
        <v>15393</v>
      </c>
      <c r="G77" s="74">
        <v>16000</v>
      </c>
      <c r="H77" s="74">
        <v>15393</v>
      </c>
      <c r="I77" s="74"/>
      <c r="J77" s="74"/>
      <c r="K77" s="74"/>
      <c r="L77" s="74"/>
      <c r="M77" s="74"/>
      <c r="N77" s="74"/>
      <c r="O77" s="74"/>
      <c r="P77" s="74"/>
    </row>
    <row r="78" spans="1:16" ht="18">
      <c r="A78" s="446"/>
      <c r="B78" s="446"/>
      <c r="C78" s="35" t="s">
        <v>145</v>
      </c>
      <c r="D78" s="36" t="s">
        <v>146</v>
      </c>
      <c r="E78" s="74">
        <v>56200</v>
      </c>
      <c r="F78" s="74">
        <v>44972.62</v>
      </c>
      <c r="G78" s="74">
        <v>56200</v>
      </c>
      <c r="H78" s="74">
        <v>44972.62</v>
      </c>
      <c r="I78" s="74"/>
      <c r="J78" s="74"/>
      <c r="K78" s="74"/>
      <c r="L78" s="74"/>
      <c r="M78" s="74"/>
      <c r="N78" s="74"/>
      <c r="O78" s="74"/>
      <c r="P78" s="74"/>
    </row>
    <row r="79" spans="1:16" ht="18">
      <c r="A79" s="446"/>
      <c r="B79" s="446"/>
      <c r="C79" s="35" t="s">
        <v>192</v>
      </c>
      <c r="D79" s="36" t="s">
        <v>193</v>
      </c>
      <c r="E79" s="74">
        <v>7000</v>
      </c>
      <c r="F79" s="74">
        <v>6181.6</v>
      </c>
      <c r="G79" s="74">
        <v>7000</v>
      </c>
      <c r="H79" s="74">
        <v>6181.6</v>
      </c>
      <c r="I79" s="74"/>
      <c r="J79" s="74"/>
      <c r="K79" s="74"/>
      <c r="L79" s="74"/>
      <c r="M79" s="74"/>
      <c r="N79" s="74"/>
      <c r="O79" s="74"/>
      <c r="P79" s="74"/>
    </row>
    <row r="80" spans="1:16">
      <c r="A80" s="446"/>
      <c r="B80" s="446"/>
      <c r="C80" s="35" t="s">
        <v>165</v>
      </c>
      <c r="D80" s="36" t="s">
        <v>166</v>
      </c>
      <c r="E80" s="74">
        <v>38055</v>
      </c>
      <c r="F80" s="74">
        <v>37259.4</v>
      </c>
      <c r="G80" s="74">
        <v>38055</v>
      </c>
      <c r="H80" s="74">
        <v>37259.4</v>
      </c>
      <c r="I80" s="74"/>
      <c r="J80" s="74"/>
      <c r="K80" s="74"/>
      <c r="L80" s="74"/>
      <c r="M80" s="74"/>
      <c r="N80" s="74"/>
      <c r="O80" s="74"/>
      <c r="P80" s="74"/>
    </row>
    <row r="81" spans="1:16">
      <c r="A81" s="446"/>
      <c r="B81" s="446"/>
      <c r="C81" s="35" t="s">
        <v>194</v>
      </c>
      <c r="D81" s="36" t="s">
        <v>195</v>
      </c>
      <c r="E81" s="74">
        <v>2040</v>
      </c>
      <c r="F81" s="74">
        <v>1559.49</v>
      </c>
      <c r="G81" s="74">
        <v>2040</v>
      </c>
      <c r="H81" s="74">
        <v>1559.49</v>
      </c>
      <c r="I81" s="74"/>
      <c r="J81" s="74"/>
      <c r="K81" s="74"/>
      <c r="L81" s="74"/>
      <c r="M81" s="74"/>
      <c r="N81" s="74"/>
      <c r="O81" s="74"/>
      <c r="P81" s="74"/>
    </row>
    <row r="82" spans="1:16">
      <c r="A82" s="446"/>
      <c r="B82" s="446"/>
      <c r="C82" s="35" t="s">
        <v>147</v>
      </c>
      <c r="D82" s="36" t="s">
        <v>148</v>
      </c>
      <c r="E82" s="74">
        <v>102290</v>
      </c>
      <c r="F82" s="74">
        <v>101225.9</v>
      </c>
      <c r="G82" s="74">
        <v>102290</v>
      </c>
      <c r="H82" s="74">
        <v>101225.9</v>
      </c>
      <c r="I82" s="74"/>
      <c r="J82" s="74"/>
      <c r="K82" s="74"/>
      <c r="L82" s="74"/>
      <c r="M82" s="74"/>
      <c r="N82" s="74"/>
      <c r="O82" s="74"/>
      <c r="P82" s="74"/>
    </row>
    <row r="83" spans="1:16" ht="18">
      <c r="A83" s="446"/>
      <c r="B83" s="446"/>
      <c r="C83" s="35" t="s">
        <v>196</v>
      </c>
      <c r="D83" s="36" t="s">
        <v>197</v>
      </c>
      <c r="E83" s="74">
        <v>2400</v>
      </c>
      <c r="F83" s="74">
        <v>2038.88</v>
      </c>
      <c r="G83" s="74">
        <v>2400</v>
      </c>
      <c r="H83" s="74">
        <v>2038.88</v>
      </c>
      <c r="I83" s="74"/>
      <c r="J83" s="74"/>
      <c r="K83" s="74"/>
      <c r="L83" s="74"/>
      <c r="M83" s="74"/>
      <c r="N83" s="74"/>
      <c r="O83" s="74"/>
      <c r="P83" s="74"/>
    </row>
    <row r="84" spans="1:16" ht="36">
      <c r="A84" s="446"/>
      <c r="B84" s="446"/>
      <c r="C84" s="35" t="s">
        <v>198</v>
      </c>
      <c r="D84" s="36" t="s">
        <v>235</v>
      </c>
      <c r="E84" s="74">
        <v>8300</v>
      </c>
      <c r="F84" s="74">
        <v>8293.69</v>
      </c>
      <c r="G84" s="74">
        <v>8300</v>
      </c>
      <c r="H84" s="74">
        <v>8293.69</v>
      </c>
      <c r="I84" s="74"/>
      <c r="J84" s="74"/>
      <c r="K84" s="74"/>
      <c r="L84" s="74"/>
      <c r="M84" s="74"/>
      <c r="N84" s="74"/>
      <c r="O84" s="74"/>
      <c r="P84" s="74"/>
    </row>
    <row r="85" spans="1:16" ht="36">
      <c r="A85" s="446"/>
      <c r="B85" s="446"/>
      <c r="C85" s="35" t="s">
        <v>347</v>
      </c>
      <c r="D85" s="36" t="s">
        <v>199</v>
      </c>
      <c r="E85" s="74">
        <v>8700</v>
      </c>
      <c r="F85" s="74">
        <v>8357.8799999999992</v>
      </c>
      <c r="G85" s="74">
        <v>8700</v>
      </c>
      <c r="H85" s="74">
        <v>8357.8799999999992</v>
      </c>
      <c r="I85" s="74"/>
      <c r="J85" s="74"/>
      <c r="K85" s="74"/>
      <c r="L85" s="74"/>
      <c r="M85" s="74"/>
      <c r="N85" s="74"/>
      <c r="O85" s="74"/>
      <c r="P85" s="74"/>
    </row>
    <row r="86" spans="1:16">
      <c r="A86" s="446"/>
      <c r="B86" s="446"/>
      <c r="C86" s="35" t="s">
        <v>200</v>
      </c>
      <c r="D86" s="36" t="s">
        <v>201</v>
      </c>
      <c r="E86" s="74">
        <v>32000</v>
      </c>
      <c r="F86" s="74">
        <v>31420.31</v>
      </c>
      <c r="G86" s="74">
        <v>32000</v>
      </c>
      <c r="H86" s="74">
        <v>31420.31</v>
      </c>
      <c r="I86" s="74"/>
      <c r="J86" s="74"/>
      <c r="K86" s="74"/>
      <c r="L86" s="74"/>
      <c r="M86" s="74"/>
      <c r="N86" s="74"/>
      <c r="O86" s="74"/>
      <c r="P86" s="74"/>
    </row>
    <row r="87" spans="1:16">
      <c r="A87" s="446"/>
      <c r="B87" s="446"/>
      <c r="C87" s="35" t="s">
        <v>202</v>
      </c>
      <c r="D87" s="36" t="s">
        <v>203</v>
      </c>
      <c r="E87" s="74">
        <v>1000</v>
      </c>
      <c r="F87" s="74">
        <v>829.79</v>
      </c>
      <c r="G87" s="74">
        <v>1000</v>
      </c>
      <c r="H87" s="74">
        <v>829.79</v>
      </c>
      <c r="I87" s="74"/>
      <c r="J87" s="74"/>
      <c r="K87" s="74"/>
      <c r="L87" s="74"/>
      <c r="M87" s="74"/>
      <c r="N87" s="74"/>
      <c r="O87" s="74"/>
      <c r="P87" s="74"/>
    </row>
    <row r="88" spans="1:16">
      <c r="A88" s="446"/>
      <c r="B88" s="446"/>
      <c r="C88" s="35" t="s">
        <v>149</v>
      </c>
      <c r="D88" s="36" t="s">
        <v>150</v>
      </c>
      <c r="E88" s="74">
        <v>1000</v>
      </c>
      <c r="F88" s="74">
        <v>0</v>
      </c>
      <c r="G88" s="74">
        <v>1000</v>
      </c>
      <c r="H88" s="74">
        <v>0</v>
      </c>
      <c r="I88" s="74"/>
      <c r="J88" s="74"/>
      <c r="K88" s="74"/>
      <c r="L88" s="74"/>
      <c r="M88" s="74"/>
      <c r="N88" s="74"/>
      <c r="O88" s="74"/>
      <c r="P88" s="74"/>
    </row>
    <row r="89" spans="1:16" ht="18">
      <c r="A89" s="446"/>
      <c r="B89" s="446"/>
      <c r="C89" s="35" t="s">
        <v>208</v>
      </c>
      <c r="D89" s="36" t="s">
        <v>204</v>
      </c>
      <c r="E89" s="74">
        <v>25000</v>
      </c>
      <c r="F89" s="74">
        <v>24248.77</v>
      </c>
      <c r="G89" s="74">
        <v>25000</v>
      </c>
      <c r="H89" s="74">
        <v>24248.77</v>
      </c>
      <c r="I89" s="74"/>
      <c r="J89" s="74"/>
      <c r="K89" s="74"/>
      <c r="L89" s="74"/>
      <c r="M89" s="74"/>
      <c r="N89" s="74"/>
      <c r="O89" s="74"/>
      <c r="P89" s="74"/>
    </row>
    <row r="90" spans="1:16" ht="27">
      <c r="A90" s="446"/>
      <c r="B90" s="446"/>
      <c r="C90" s="35" t="s">
        <v>183</v>
      </c>
      <c r="D90" s="36" t="s">
        <v>184</v>
      </c>
      <c r="E90" s="74">
        <v>15200</v>
      </c>
      <c r="F90" s="74">
        <v>14147.15</v>
      </c>
      <c r="G90" s="74">
        <v>15200</v>
      </c>
      <c r="H90" s="74">
        <v>14147.15</v>
      </c>
      <c r="I90" s="74"/>
      <c r="J90" s="74"/>
      <c r="K90" s="74"/>
      <c r="L90" s="74"/>
      <c r="M90" s="74"/>
      <c r="N90" s="74"/>
      <c r="O90" s="74"/>
      <c r="P90" s="74"/>
    </row>
    <row r="91" spans="1:16" ht="18">
      <c r="A91" s="232"/>
      <c r="B91" s="232"/>
      <c r="C91" s="232" t="s">
        <v>161</v>
      </c>
      <c r="D91" s="36" t="s">
        <v>162</v>
      </c>
      <c r="E91" s="74">
        <v>12000</v>
      </c>
      <c r="F91" s="74">
        <v>10179.48</v>
      </c>
      <c r="G91" s="74">
        <v>0</v>
      </c>
      <c r="H91" s="74">
        <v>0</v>
      </c>
      <c r="I91" s="74"/>
      <c r="J91" s="74"/>
      <c r="K91" s="74"/>
      <c r="L91" s="74"/>
      <c r="M91" s="74"/>
      <c r="N91" s="74"/>
      <c r="O91" s="74">
        <v>12000</v>
      </c>
      <c r="P91" s="74">
        <v>10179.48</v>
      </c>
    </row>
    <row r="92" spans="1:16" ht="18">
      <c r="A92" s="33"/>
      <c r="B92" s="34" t="s">
        <v>205</v>
      </c>
      <c r="C92" s="34"/>
      <c r="D92" s="88" t="s">
        <v>206</v>
      </c>
      <c r="E92" s="89">
        <f>SUM(E93:E94)</f>
        <v>34000</v>
      </c>
      <c r="F92" s="89">
        <f>SUM(F93:F94)</f>
        <v>32163.399999999998</v>
      </c>
      <c r="G92" s="89">
        <f>SUM(G93:G94)</f>
        <v>34000</v>
      </c>
      <c r="H92" s="89">
        <f>SUM(H93:H94)</f>
        <v>32163.399999999998</v>
      </c>
      <c r="I92" s="89"/>
      <c r="J92" s="89"/>
      <c r="K92" s="89"/>
      <c r="L92" s="89"/>
      <c r="M92" s="89"/>
      <c r="N92" s="89"/>
      <c r="O92" s="89"/>
      <c r="P92" s="89"/>
    </row>
    <row r="93" spans="1:16" ht="18">
      <c r="A93" s="446"/>
      <c r="B93" s="446"/>
      <c r="C93" s="35" t="s">
        <v>145</v>
      </c>
      <c r="D93" s="36" t="s">
        <v>146</v>
      </c>
      <c r="E93" s="74">
        <v>8000</v>
      </c>
      <c r="F93" s="74">
        <v>7188.8</v>
      </c>
      <c r="G93" s="74">
        <v>8000</v>
      </c>
      <c r="H93" s="74">
        <v>7188.8</v>
      </c>
      <c r="I93" s="74"/>
      <c r="J93" s="74"/>
      <c r="K93" s="74"/>
      <c r="L93" s="74"/>
      <c r="M93" s="74"/>
      <c r="N93" s="74"/>
      <c r="O93" s="74"/>
      <c r="P93" s="74"/>
    </row>
    <row r="94" spans="1:16">
      <c r="A94" s="446"/>
      <c r="B94" s="446"/>
      <c r="C94" s="35" t="s">
        <v>147</v>
      </c>
      <c r="D94" s="36" t="s">
        <v>148</v>
      </c>
      <c r="E94" s="74">
        <v>26000</v>
      </c>
      <c r="F94" s="74">
        <v>24974.6</v>
      </c>
      <c r="G94" s="74">
        <v>26000</v>
      </c>
      <c r="H94" s="74">
        <v>24974.6</v>
      </c>
      <c r="I94" s="74"/>
      <c r="J94" s="74"/>
      <c r="K94" s="74"/>
      <c r="L94" s="74"/>
      <c r="M94" s="74"/>
      <c r="N94" s="74"/>
      <c r="O94" s="74"/>
      <c r="P94" s="74"/>
    </row>
    <row r="95" spans="1:16">
      <c r="A95" s="446"/>
      <c r="B95" s="34" t="s">
        <v>207</v>
      </c>
      <c r="C95" s="34"/>
      <c r="D95" s="88" t="s">
        <v>15</v>
      </c>
      <c r="E95" s="89">
        <f t="shared" ref="E95:J95" si="6">SUM(E96:E110)</f>
        <v>439268</v>
      </c>
      <c r="F95" s="89">
        <f t="shared" si="6"/>
        <v>303623.74000000005</v>
      </c>
      <c r="G95" s="89">
        <f t="shared" si="6"/>
        <v>310230</v>
      </c>
      <c r="H95" s="89">
        <f t="shared" si="6"/>
        <v>270124.37000000005</v>
      </c>
      <c r="I95" s="89">
        <f t="shared" si="6"/>
        <v>200433</v>
      </c>
      <c r="J95" s="89">
        <f t="shared" si="6"/>
        <v>177937.35</v>
      </c>
      <c r="K95" s="89"/>
      <c r="L95" s="89"/>
      <c r="M95" s="89"/>
      <c r="N95" s="89"/>
      <c r="O95" s="89">
        <f>SUM(O96:O110)</f>
        <v>129038</v>
      </c>
      <c r="P95" s="89">
        <f>SUM(P96:P110)</f>
        <v>33499.370000000003</v>
      </c>
    </row>
    <row r="96" spans="1:16" ht="18">
      <c r="A96" s="446"/>
      <c r="B96" s="446"/>
      <c r="C96" s="35" t="s">
        <v>186</v>
      </c>
      <c r="D96" s="36" t="s">
        <v>187</v>
      </c>
      <c r="E96" s="74">
        <v>3495</v>
      </c>
      <c r="F96" s="74">
        <v>3495</v>
      </c>
      <c r="G96" s="74">
        <v>3495</v>
      </c>
      <c r="H96" s="74">
        <v>3495</v>
      </c>
      <c r="I96" s="74"/>
      <c r="J96" s="74"/>
      <c r="K96" s="74"/>
      <c r="L96" s="74"/>
      <c r="M96" s="74"/>
      <c r="N96" s="74"/>
      <c r="O96" s="74"/>
      <c r="P96" s="74"/>
    </row>
    <row r="97" spans="1:16" ht="18">
      <c r="A97" s="446"/>
      <c r="B97" s="446"/>
      <c r="C97" s="35" t="s">
        <v>177</v>
      </c>
      <c r="D97" s="36" t="s">
        <v>178</v>
      </c>
      <c r="E97" s="74">
        <v>147684</v>
      </c>
      <c r="F97" s="74">
        <v>133038.82</v>
      </c>
      <c r="G97" s="74">
        <v>147684</v>
      </c>
      <c r="H97" s="74">
        <v>133038.82</v>
      </c>
      <c r="I97" s="74">
        <v>147684</v>
      </c>
      <c r="J97" s="74">
        <v>133038.82</v>
      </c>
      <c r="K97" s="74"/>
      <c r="L97" s="74"/>
      <c r="M97" s="74"/>
      <c r="N97" s="74"/>
      <c r="O97" s="74"/>
      <c r="P97" s="74"/>
    </row>
    <row r="98" spans="1:16" ht="18">
      <c r="A98" s="446"/>
      <c r="B98" s="446"/>
      <c r="C98" s="35" t="s">
        <v>188</v>
      </c>
      <c r="D98" s="36" t="s">
        <v>189</v>
      </c>
      <c r="E98" s="74">
        <v>12164</v>
      </c>
      <c r="F98" s="74">
        <v>11624.94</v>
      </c>
      <c r="G98" s="74">
        <v>12164</v>
      </c>
      <c r="H98" s="74">
        <v>11624.94</v>
      </c>
      <c r="I98" s="74">
        <v>12164</v>
      </c>
      <c r="J98" s="74">
        <v>11624.94</v>
      </c>
      <c r="K98" s="74"/>
      <c r="L98" s="74"/>
      <c r="M98" s="74"/>
      <c r="N98" s="74"/>
      <c r="O98" s="74"/>
      <c r="P98" s="74"/>
    </row>
    <row r="99" spans="1:16" ht="18">
      <c r="A99" s="446"/>
      <c r="B99" s="446"/>
      <c r="C99" s="35" t="s">
        <v>139</v>
      </c>
      <c r="D99" s="36" t="s">
        <v>140</v>
      </c>
      <c r="E99" s="74">
        <v>31125</v>
      </c>
      <c r="F99" s="74">
        <v>25825.75</v>
      </c>
      <c r="G99" s="74">
        <v>31125</v>
      </c>
      <c r="H99" s="74">
        <v>25825.75</v>
      </c>
      <c r="I99" s="74">
        <v>31125</v>
      </c>
      <c r="J99" s="74">
        <v>25825.75</v>
      </c>
      <c r="K99" s="74"/>
      <c r="L99" s="74"/>
      <c r="M99" s="74"/>
      <c r="N99" s="74"/>
      <c r="O99" s="74"/>
      <c r="P99" s="74"/>
    </row>
    <row r="100" spans="1:16">
      <c r="A100" s="446"/>
      <c r="B100" s="446"/>
      <c r="C100" s="35" t="s">
        <v>141</v>
      </c>
      <c r="D100" s="36" t="s">
        <v>142</v>
      </c>
      <c r="E100" s="74">
        <v>4460</v>
      </c>
      <c r="F100" s="74">
        <v>4285.8</v>
      </c>
      <c r="G100" s="74">
        <v>4460</v>
      </c>
      <c r="H100" s="74">
        <v>4285.8</v>
      </c>
      <c r="I100" s="74">
        <v>4460</v>
      </c>
      <c r="J100" s="74">
        <v>4285.8</v>
      </c>
      <c r="K100" s="74"/>
      <c r="L100" s="74"/>
      <c r="M100" s="74"/>
      <c r="N100" s="74"/>
      <c r="O100" s="74"/>
      <c r="P100" s="74"/>
    </row>
    <row r="101" spans="1:16">
      <c r="A101" s="446"/>
      <c r="B101" s="446"/>
      <c r="C101" s="258" t="s">
        <v>143</v>
      </c>
      <c r="D101" s="36" t="s">
        <v>213</v>
      </c>
      <c r="E101" s="74">
        <v>5000</v>
      </c>
      <c r="F101" s="74">
        <v>3162.04</v>
      </c>
      <c r="G101" s="74">
        <v>5000</v>
      </c>
      <c r="H101" s="74">
        <v>3162.04</v>
      </c>
      <c r="I101" s="74">
        <v>5000</v>
      </c>
      <c r="J101" s="74">
        <v>3162.04</v>
      </c>
      <c r="K101" s="74"/>
      <c r="L101" s="74"/>
      <c r="M101" s="74"/>
      <c r="N101" s="74"/>
      <c r="O101" s="74"/>
      <c r="P101" s="74"/>
    </row>
    <row r="102" spans="1:16" ht="18">
      <c r="A102" s="446"/>
      <c r="B102" s="446"/>
      <c r="C102" s="35" t="s">
        <v>145</v>
      </c>
      <c r="D102" s="36" t="s">
        <v>146</v>
      </c>
      <c r="E102" s="74">
        <v>21800</v>
      </c>
      <c r="F102" s="74">
        <v>20719.2</v>
      </c>
      <c r="G102" s="74">
        <v>21800</v>
      </c>
      <c r="H102" s="74">
        <v>20719.2</v>
      </c>
      <c r="I102" s="74"/>
      <c r="J102" s="74"/>
      <c r="K102" s="74"/>
      <c r="L102" s="74"/>
      <c r="M102" s="74"/>
      <c r="N102" s="74"/>
      <c r="O102" s="74"/>
      <c r="P102" s="74"/>
    </row>
    <row r="103" spans="1:16">
      <c r="A103" s="446"/>
      <c r="B103" s="446"/>
      <c r="C103" s="35" t="s">
        <v>165</v>
      </c>
      <c r="D103" s="36" t="s">
        <v>166</v>
      </c>
      <c r="E103" s="74">
        <v>13000</v>
      </c>
      <c r="F103" s="74">
        <v>9112.57</v>
      </c>
      <c r="G103" s="74">
        <v>13000</v>
      </c>
      <c r="H103" s="74">
        <v>9112.57</v>
      </c>
      <c r="I103" s="74"/>
      <c r="J103" s="74"/>
      <c r="K103" s="74"/>
      <c r="L103" s="74"/>
      <c r="M103" s="74"/>
      <c r="N103" s="74"/>
      <c r="O103" s="74"/>
      <c r="P103" s="74"/>
    </row>
    <row r="104" spans="1:16">
      <c r="A104" s="446"/>
      <c r="B104" s="446"/>
      <c r="C104" s="35" t="s">
        <v>194</v>
      </c>
      <c r="D104" s="36" t="s">
        <v>195</v>
      </c>
      <c r="E104" s="74">
        <v>440</v>
      </c>
      <c r="F104" s="74">
        <v>200</v>
      </c>
      <c r="G104" s="74">
        <v>440</v>
      </c>
      <c r="H104" s="74">
        <v>200</v>
      </c>
      <c r="I104" s="74"/>
      <c r="J104" s="74"/>
      <c r="K104" s="74"/>
      <c r="L104" s="74"/>
      <c r="M104" s="74"/>
      <c r="N104" s="74"/>
      <c r="O104" s="74"/>
      <c r="P104" s="74"/>
    </row>
    <row r="105" spans="1:16">
      <c r="A105" s="446"/>
      <c r="B105" s="446"/>
      <c r="C105" s="35" t="s">
        <v>147</v>
      </c>
      <c r="D105" s="36" t="s">
        <v>148</v>
      </c>
      <c r="E105" s="74">
        <v>7546</v>
      </c>
      <c r="F105" s="74">
        <v>1499.36</v>
      </c>
      <c r="G105" s="74">
        <v>7546</v>
      </c>
      <c r="H105" s="74">
        <v>1499.36</v>
      </c>
      <c r="I105" s="74"/>
      <c r="J105" s="74"/>
      <c r="K105" s="74"/>
      <c r="L105" s="74"/>
      <c r="M105" s="74"/>
      <c r="N105" s="74"/>
      <c r="O105" s="74"/>
      <c r="P105" s="74"/>
    </row>
    <row r="106" spans="1:16">
      <c r="A106" s="446"/>
      <c r="B106" s="446"/>
      <c r="C106" s="35" t="s">
        <v>200</v>
      </c>
      <c r="D106" s="36" t="s">
        <v>201</v>
      </c>
      <c r="E106" s="74">
        <v>4500</v>
      </c>
      <c r="F106" s="74">
        <v>3247.04</v>
      </c>
      <c r="G106" s="74">
        <v>4500</v>
      </c>
      <c r="H106" s="74">
        <v>3247.04</v>
      </c>
      <c r="I106" s="74"/>
      <c r="J106" s="74"/>
      <c r="K106" s="74"/>
      <c r="L106" s="74"/>
      <c r="M106" s="74"/>
      <c r="N106" s="74"/>
      <c r="O106" s="74"/>
      <c r="P106" s="74"/>
    </row>
    <row r="107" spans="1:16">
      <c r="A107" s="446"/>
      <c r="B107" s="446"/>
      <c r="C107" s="35" t="s">
        <v>149</v>
      </c>
      <c r="D107" s="36" t="s">
        <v>150</v>
      </c>
      <c r="E107" s="74">
        <v>53185</v>
      </c>
      <c r="F107" s="74">
        <v>48083.199999999997</v>
      </c>
      <c r="G107" s="74">
        <v>53185</v>
      </c>
      <c r="H107" s="74">
        <v>48083.199999999997</v>
      </c>
      <c r="I107" s="74"/>
      <c r="J107" s="74"/>
      <c r="K107" s="74"/>
      <c r="L107" s="74"/>
      <c r="M107" s="74"/>
      <c r="N107" s="74"/>
      <c r="O107" s="74"/>
      <c r="P107" s="74"/>
    </row>
    <row r="108" spans="1:16" ht="18">
      <c r="A108" s="446"/>
      <c r="B108" s="446"/>
      <c r="C108" s="35" t="s">
        <v>208</v>
      </c>
      <c r="D108" s="36" t="s">
        <v>204</v>
      </c>
      <c r="E108" s="74">
        <v>5831</v>
      </c>
      <c r="F108" s="74">
        <v>5830.65</v>
      </c>
      <c r="G108" s="74">
        <v>5831</v>
      </c>
      <c r="H108" s="74">
        <v>5830.65</v>
      </c>
      <c r="I108" s="74"/>
      <c r="J108" s="74"/>
      <c r="K108" s="74"/>
      <c r="L108" s="74"/>
      <c r="M108" s="74"/>
      <c r="N108" s="74"/>
      <c r="O108" s="74"/>
      <c r="P108" s="74"/>
    </row>
    <row r="109" spans="1:16" ht="27">
      <c r="A109" s="234"/>
      <c r="B109" s="234"/>
      <c r="C109" s="234" t="s">
        <v>373</v>
      </c>
      <c r="D109" s="36" t="s">
        <v>260</v>
      </c>
      <c r="E109" s="74">
        <v>40000</v>
      </c>
      <c r="F109" s="74">
        <v>33499.370000000003</v>
      </c>
      <c r="G109" s="74">
        <v>0</v>
      </c>
      <c r="H109" s="74">
        <v>0</v>
      </c>
      <c r="I109" s="74"/>
      <c r="J109" s="74"/>
      <c r="K109" s="74"/>
      <c r="L109" s="74"/>
      <c r="M109" s="74"/>
      <c r="N109" s="74"/>
      <c r="O109" s="74">
        <v>40000</v>
      </c>
      <c r="P109" s="74">
        <v>33499.370000000003</v>
      </c>
    </row>
    <row r="110" spans="1:16" ht="63">
      <c r="A110" s="234"/>
      <c r="B110" s="234"/>
      <c r="C110" s="234" t="s">
        <v>439</v>
      </c>
      <c r="D110" s="36" t="s">
        <v>440</v>
      </c>
      <c r="E110" s="74">
        <v>89038</v>
      </c>
      <c r="F110" s="74">
        <v>0</v>
      </c>
      <c r="G110" s="74">
        <v>0</v>
      </c>
      <c r="H110" s="74">
        <v>0</v>
      </c>
      <c r="I110" s="74"/>
      <c r="J110" s="74"/>
      <c r="K110" s="74"/>
      <c r="L110" s="74"/>
      <c r="M110" s="74"/>
      <c r="N110" s="74"/>
      <c r="O110" s="74">
        <v>89038</v>
      </c>
      <c r="P110" s="74">
        <v>0</v>
      </c>
    </row>
    <row r="111" spans="1:16" s="78" customFormat="1" ht="45">
      <c r="A111" s="80" t="s">
        <v>209</v>
      </c>
      <c r="B111" s="80"/>
      <c r="C111" s="80"/>
      <c r="D111" s="81" t="s">
        <v>46</v>
      </c>
      <c r="E111" s="98">
        <f t="shared" ref="E111:J111" si="7">SUM(E112)</f>
        <v>709</v>
      </c>
      <c r="F111" s="98">
        <f t="shared" si="7"/>
        <v>709</v>
      </c>
      <c r="G111" s="98">
        <f t="shared" si="7"/>
        <v>709</v>
      </c>
      <c r="H111" s="98">
        <f t="shared" si="7"/>
        <v>709</v>
      </c>
      <c r="I111" s="98">
        <f t="shared" si="7"/>
        <v>0</v>
      </c>
      <c r="J111" s="98">
        <f t="shared" si="7"/>
        <v>0</v>
      </c>
      <c r="K111" s="82"/>
      <c r="L111" s="82"/>
      <c r="M111" s="82"/>
      <c r="N111" s="82"/>
      <c r="O111" s="82"/>
      <c r="P111" s="82"/>
    </row>
    <row r="112" spans="1:16" ht="27">
      <c r="A112" s="446"/>
      <c r="B112" s="34" t="s">
        <v>210</v>
      </c>
      <c r="C112" s="34"/>
      <c r="D112" s="88" t="s">
        <v>47</v>
      </c>
      <c r="E112" s="89">
        <f>E113</f>
        <v>709</v>
      </c>
      <c r="F112" s="89">
        <f>F113</f>
        <v>709</v>
      </c>
      <c r="G112" s="89">
        <f>G113</f>
        <v>709</v>
      </c>
      <c r="H112" s="89">
        <f>H113</f>
        <v>709</v>
      </c>
      <c r="I112" s="89"/>
      <c r="J112" s="89"/>
      <c r="K112" s="89"/>
      <c r="L112" s="89"/>
      <c r="M112" s="89"/>
      <c r="N112" s="89"/>
      <c r="O112" s="89"/>
      <c r="P112" s="89"/>
    </row>
    <row r="113" spans="1:16">
      <c r="A113" s="446"/>
      <c r="B113" s="33"/>
      <c r="C113" s="35" t="s">
        <v>147</v>
      </c>
      <c r="D113" s="36" t="s">
        <v>148</v>
      </c>
      <c r="E113" s="74">
        <v>709</v>
      </c>
      <c r="F113" s="74">
        <v>709</v>
      </c>
      <c r="G113" s="74">
        <v>709</v>
      </c>
      <c r="H113" s="74">
        <v>709</v>
      </c>
      <c r="I113" s="74"/>
      <c r="J113" s="74"/>
      <c r="K113" s="74"/>
      <c r="L113" s="74"/>
      <c r="M113" s="74"/>
      <c r="N113" s="74"/>
      <c r="O113" s="74"/>
      <c r="P113" s="74"/>
    </row>
    <row r="114" spans="1:16" s="78" customFormat="1" ht="18">
      <c r="A114" s="80" t="s">
        <v>211</v>
      </c>
      <c r="B114" s="80"/>
      <c r="C114" s="80"/>
      <c r="D114" s="81" t="s">
        <v>48</v>
      </c>
      <c r="E114" s="98">
        <f t="shared" ref="E114:P114" si="8">SUM(E115,E117,E119,E121,E130,E132,E134)</f>
        <v>668351</v>
      </c>
      <c r="F114" s="98">
        <f t="shared" si="8"/>
        <v>505497.5</v>
      </c>
      <c r="G114" s="98">
        <f t="shared" si="8"/>
        <v>662351</v>
      </c>
      <c r="H114" s="98">
        <f t="shared" si="8"/>
        <v>503497.5</v>
      </c>
      <c r="I114" s="98">
        <f t="shared" si="8"/>
        <v>23361</v>
      </c>
      <c r="J114" s="98">
        <f t="shared" si="8"/>
        <v>19912.64</v>
      </c>
      <c r="K114" s="98">
        <f t="shared" si="8"/>
        <v>505650</v>
      </c>
      <c r="L114" s="98">
        <f t="shared" si="8"/>
        <v>424650</v>
      </c>
      <c r="M114" s="98">
        <f t="shared" si="8"/>
        <v>0</v>
      </c>
      <c r="N114" s="98">
        <f t="shared" si="8"/>
        <v>0</v>
      </c>
      <c r="O114" s="98">
        <f t="shared" si="8"/>
        <v>6000</v>
      </c>
      <c r="P114" s="98">
        <f t="shared" si="8"/>
        <v>2000</v>
      </c>
    </row>
    <row r="115" spans="1:16" s="78" customFormat="1">
      <c r="A115" s="238"/>
      <c r="B115" s="203" t="s">
        <v>441</v>
      </c>
      <c r="C115" s="201"/>
      <c r="D115" s="205" t="s">
        <v>443</v>
      </c>
      <c r="E115" s="202">
        <f>E116</f>
        <v>5000</v>
      </c>
      <c r="F115" s="202">
        <f>F116</f>
        <v>5000</v>
      </c>
      <c r="G115" s="202">
        <f>G116</f>
        <v>5000</v>
      </c>
      <c r="H115" s="202">
        <f>H116</f>
        <v>5000</v>
      </c>
      <c r="I115" s="202">
        <f>I116</f>
        <v>0</v>
      </c>
      <c r="J115" s="202"/>
      <c r="K115" s="202"/>
      <c r="L115" s="202"/>
      <c r="M115" s="202"/>
      <c r="N115" s="202"/>
      <c r="O115" s="202">
        <f>O116</f>
        <v>0</v>
      </c>
      <c r="P115" s="202">
        <f>P116</f>
        <v>0</v>
      </c>
    </row>
    <row r="116" spans="1:16" s="78" customFormat="1" ht="18">
      <c r="A116" s="199"/>
      <c r="B116" s="204"/>
      <c r="C116" s="204" t="s">
        <v>442</v>
      </c>
      <c r="D116" s="206" t="s">
        <v>444</v>
      </c>
      <c r="E116" s="196">
        <v>5000</v>
      </c>
      <c r="F116" s="196">
        <v>5000</v>
      </c>
      <c r="G116" s="196">
        <v>5000</v>
      </c>
      <c r="H116" s="196">
        <v>5000</v>
      </c>
      <c r="I116" s="196"/>
      <c r="J116" s="196"/>
      <c r="K116" s="196"/>
      <c r="L116" s="196"/>
      <c r="M116" s="196"/>
      <c r="N116" s="196"/>
      <c r="O116" s="196"/>
      <c r="P116" s="196"/>
    </row>
    <row r="117" spans="1:16" s="78" customFormat="1">
      <c r="A117" s="238"/>
      <c r="B117" s="203" t="s">
        <v>445</v>
      </c>
      <c r="C117" s="203"/>
      <c r="D117" s="205" t="s">
        <v>446</v>
      </c>
      <c r="E117" s="202">
        <f>E118</f>
        <v>3000</v>
      </c>
      <c r="F117" s="202">
        <f>F118</f>
        <v>2999.92</v>
      </c>
      <c r="G117" s="202">
        <f>G118</f>
        <v>3000</v>
      </c>
      <c r="H117" s="202">
        <f>H118</f>
        <v>2999.92</v>
      </c>
      <c r="I117" s="202"/>
      <c r="J117" s="202"/>
      <c r="K117" s="202"/>
      <c r="L117" s="202"/>
      <c r="M117" s="202"/>
      <c r="N117" s="202"/>
      <c r="O117" s="202">
        <f>O118</f>
        <v>0</v>
      </c>
      <c r="P117" s="202">
        <f>P118</f>
        <v>0</v>
      </c>
    </row>
    <row r="118" spans="1:16" s="78" customFormat="1" ht="18">
      <c r="A118" s="199"/>
      <c r="B118" s="204"/>
      <c r="C118" s="204" t="s">
        <v>442</v>
      </c>
      <c r="D118" s="206" t="s">
        <v>444</v>
      </c>
      <c r="E118" s="196">
        <v>3000</v>
      </c>
      <c r="F118" s="196">
        <v>2999.92</v>
      </c>
      <c r="G118" s="196">
        <v>3000</v>
      </c>
      <c r="H118" s="196">
        <v>2999.92</v>
      </c>
      <c r="I118" s="196"/>
      <c r="J118" s="196"/>
      <c r="K118" s="196"/>
      <c r="L118" s="196"/>
      <c r="M118" s="196"/>
      <c r="N118" s="196"/>
      <c r="O118" s="196"/>
      <c r="P118" s="196"/>
    </row>
    <row r="119" spans="1:16" s="78" customFormat="1" ht="18">
      <c r="A119" s="199"/>
      <c r="B119" s="203" t="s">
        <v>420</v>
      </c>
      <c r="C119" s="201"/>
      <c r="D119" s="205" t="s">
        <v>447</v>
      </c>
      <c r="E119" s="202">
        <f>E120</f>
        <v>4000</v>
      </c>
      <c r="F119" s="202">
        <f>F120</f>
        <v>0</v>
      </c>
      <c r="G119" s="202"/>
      <c r="H119" s="202"/>
      <c r="I119" s="202"/>
      <c r="J119" s="202"/>
      <c r="K119" s="202"/>
      <c r="L119" s="202"/>
      <c r="M119" s="202"/>
      <c r="N119" s="202"/>
      <c r="O119" s="202">
        <f>O120</f>
        <v>4000</v>
      </c>
      <c r="P119" s="202">
        <f>P120</f>
        <v>0</v>
      </c>
    </row>
    <row r="120" spans="1:16" s="78" customFormat="1" ht="45">
      <c r="A120" s="199"/>
      <c r="B120" s="200"/>
      <c r="C120" s="204" t="s">
        <v>394</v>
      </c>
      <c r="D120" s="206" t="s">
        <v>459</v>
      </c>
      <c r="E120" s="196">
        <v>4000</v>
      </c>
      <c r="F120" s="196">
        <v>0</v>
      </c>
      <c r="G120" s="196"/>
      <c r="H120" s="196"/>
      <c r="I120" s="196"/>
      <c r="J120" s="196"/>
      <c r="K120" s="196"/>
      <c r="L120" s="196"/>
      <c r="M120" s="196"/>
      <c r="N120" s="196"/>
      <c r="O120" s="196">
        <v>4000</v>
      </c>
      <c r="P120" s="196">
        <v>0</v>
      </c>
    </row>
    <row r="121" spans="1:16">
      <c r="A121" s="454"/>
      <c r="B121" s="34" t="s">
        <v>212</v>
      </c>
      <c r="C121" s="34"/>
      <c r="D121" s="88" t="s">
        <v>49</v>
      </c>
      <c r="E121" s="89">
        <f t="shared" ref="E121:J121" si="9">SUM(E122:E129)</f>
        <v>95501</v>
      </c>
      <c r="F121" s="89">
        <f t="shared" si="9"/>
        <v>70847.58</v>
      </c>
      <c r="G121" s="89">
        <f t="shared" si="9"/>
        <v>95501</v>
      </c>
      <c r="H121" s="89">
        <f t="shared" si="9"/>
        <v>70847.58</v>
      </c>
      <c r="I121" s="89">
        <f t="shared" si="9"/>
        <v>23361</v>
      </c>
      <c r="J121" s="89">
        <f t="shared" si="9"/>
        <v>19912.64</v>
      </c>
      <c r="K121" s="89"/>
      <c r="L121" s="89"/>
      <c r="M121" s="89"/>
      <c r="N121" s="89"/>
      <c r="O121" s="89">
        <f>SUM(O122:O129)</f>
        <v>0</v>
      </c>
      <c r="P121" s="89">
        <f>SUM(P122:P129)</f>
        <v>0</v>
      </c>
    </row>
    <row r="122" spans="1:16" ht="18">
      <c r="A122" s="455"/>
      <c r="B122" s="454"/>
      <c r="C122" s="35" t="s">
        <v>181</v>
      </c>
      <c r="D122" s="36" t="s">
        <v>182</v>
      </c>
      <c r="E122" s="74">
        <v>8000</v>
      </c>
      <c r="F122" s="74">
        <v>4305</v>
      </c>
      <c r="G122" s="74">
        <v>8000</v>
      </c>
      <c r="H122" s="74">
        <v>4305</v>
      </c>
      <c r="I122" s="74"/>
      <c r="J122" s="74"/>
      <c r="K122" s="74"/>
      <c r="L122" s="74"/>
      <c r="M122" s="74"/>
      <c r="N122" s="74"/>
      <c r="O122" s="74"/>
      <c r="P122" s="74"/>
    </row>
    <row r="123" spans="1:16" ht="18">
      <c r="A123" s="455"/>
      <c r="B123" s="455"/>
      <c r="C123" s="35" t="s">
        <v>139</v>
      </c>
      <c r="D123" s="36" t="s">
        <v>140</v>
      </c>
      <c r="E123" s="74">
        <v>657</v>
      </c>
      <c r="F123" s="74">
        <v>600.21</v>
      </c>
      <c r="G123" s="74">
        <v>657</v>
      </c>
      <c r="H123" s="74">
        <v>600.21</v>
      </c>
      <c r="I123" s="74">
        <v>657</v>
      </c>
      <c r="J123" s="74">
        <v>600.21</v>
      </c>
      <c r="K123" s="74"/>
      <c r="L123" s="74"/>
      <c r="M123" s="74"/>
      <c r="N123" s="74"/>
      <c r="O123" s="74"/>
      <c r="P123" s="74"/>
    </row>
    <row r="124" spans="1:16">
      <c r="A124" s="455"/>
      <c r="B124" s="455"/>
      <c r="C124" s="35" t="s">
        <v>143</v>
      </c>
      <c r="D124" s="36" t="s">
        <v>213</v>
      </c>
      <c r="E124" s="74">
        <v>22704</v>
      </c>
      <c r="F124" s="74">
        <v>19312.43</v>
      </c>
      <c r="G124" s="74">
        <v>22704</v>
      </c>
      <c r="H124" s="74">
        <v>19312.43</v>
      </c>
      <c r="I124" s="74">
        <v>22704</v>
      </c>
      <c r="J124" s="74">
        <v>19312.43</v>
      </c>
      <c r="K124" s="74"/>
      <c r="L124" s="74"/>
      <c r="M124" s="74"/>
      <c r="N124" s="74"/>
      <c r="O124" s="74"/>
      <c r="P124" s="74"/>
    </row>
    <row r="125" spans="1:16" ht="18">
      <c r="A125" s="455"/>
      <c r="B125" s="455"/>
      <c r="C125" s="35" t="s">
        <v>145</v>
      </c>
      <c r="D125" s="36" t="s">
        <v>146</v>
      </c>
      <c r="E125" s="74">
        <v>24840</v>
      </c>
      <c r="F125" s="74">
        <v>15727.98</v>
      </c>
      <c r="G125" s="74">
        <v>24840</v>
      </c>
      <c r="H125" s="74">
        <v>15727.98</v>
      </c>
      <c r="I125" s="74"/>
      <c r="J125" s="74"/>
      <c r="K125" s="74"/>
      <c r="L125" s="74"/>
      <c r="M125" s="74"/>
      <c r="N125" s="74"/>
      <c r="O125" s="74"/>
      <c r="P125" s="74"/>
    </row>
    <row r="126" spans="1:16">
      <c r="A126" s="455"/>
      <c r="B126" s="455"/>
      <c r="C126" s="35" t="s">
        <v>165</v>
      </c>
      <c r="D126" s="36" t="s">
        <v>166</v>
      </c>
      <c r="E126" s="74">
        <v>23000</v>
      </c>
      <c r="F126" s="74">
        <v>20070.53</v>
      </c>
      <c r="G126" s="74">
        <v>23000</v>
      </c>
      <c r="H126" s="74">
        <v>20070.53</v>
      </c>
      <c r="I126" s="74"/>
      <c r="J126" s="74"/>
      <c r="K126" s="74"/>
      <c r="L126" s="74"/>
      <c r="M126" s="74"/>
      <c r="N126" s="74"/>
      <c r="O126" s="74"/>
      <c r="P126" s="74"/>
    </row>
    <row r="127" spans="1:16">
      <c r="A127" s="455"/>
      <c r="B127" s="455"/>
      <c r="C127" s="35" t="s">
        <v>194</v>
      </c>
      <c r="D127" s="36" t="s">
        <v>195</v>
      </c>
      <c r="E127" s="74">
        <v>1000</v>
      </c>
      <c r="F127" s="74">
        <v>425.51</v>
      </c>
      <c r="G127" s="74">
        <v>1000</v>
      </c>
      <c r="H127" s="74">
        <v>425.51</v>
      </c>
      <c r="I127" s="74"/>
      <c r="J127" s="74"/>
      <c r="K127" s="74"/>
      <c r="L127" s="74"/>
      <c r="M127" s="74"/>
      <c r="N127" s="74"/>
      <c r="O127" s="74"/>
      <c r="P127" s="74"/>
    </row>
    <row r="128" spans="1:16">
      <c r="A128" s="455"/>
      <c r="B128" s="455"/>
      <c r="C128" s="35" t="s">
        <v>147</v>
      </c>
      <c r="D128" s="36" t="s">
        <v>148</v>
      </c>
      <c r="E128" s="74">
        <v>7300</v>
      </c>
      <c r="F128" s="74">
        <v>5879.92</v>
      </c>
      <c r="G128" s="74">
        <v>7300</v>
      </c>
      <c r="H128" s="74">
        <v>5879.92</v>
      </c>
      <c r="I128" s="74"/>
      <c r="J128" s="74"/>
      <c r="K128" s="74"/>
      <c r="L128" s="74"/>
      <c r="M128" s="74"/>
      <c r="N128" s="74"/>
      <c r="O128" s="74"/>
      <c r="P128" s="74"/>
    </row>
    <row r="129" spans="1:16">
      <c r="A129" s="455"/>
      <c r="B129" s="455"/>
      <c r="C129" s="35" t="s">
        <v>149</v>
      </c>
      <c r="D129" s="36" t="s">
        <v>150</v>
      </c>
      <c r="E129" s="74">
        <v>8000</v>
      </c>
      <c r="F129" s="74">
        <v>4526</v>
      </c>
      <c r="G129" s="74">
        <v>8000</v>
      </c>
      <c r="H129" s="74">
        <v>4526</v>
      </c>
      <c r="I129" s="74"/>
      <c r="J129" s="74"/>
      <c r="K129" s="74"/>
      <c r="L129" s="74"/>
      <c r="M129" s="74"/>
      <c r="N129" s="74"/>
      <c r="O129" s="74"/>
      <c r="P129" s="74"/>
    </row>
    <row r="130" spans="1:16">
      <c r="A130" s="455"/>
      <c r="B130" s="207" t="s">
        <v>369</v>
      </c>
      <c r="C130" s="208"/>
      <c r="D130" s="209" t="s">
        <v>389</v>
      </c>
      <c r="E130" s="202">
        <f t="shared" ref="E130:P130" si="10">SUM(E131:E131)</f>
        <v>505650</v>
      </c>
      <c r="F130" s="202">
        <f t="shared" si="10"/>
        <v>424650</v>
      </c>
      <c r="G130" s="202">
        <f t="shared" si="10"/>
        <v>505650</v>
      </c>
      <c r="H130" s="202">
        <f t="shared" si="10"/>
        <v>424650</v>
      </c>
      <c r="I130" s="202">
        <f t="shared" si="10"/>
        <v>0</v>
      </c>
      <c r="J130" s="202">
        <f t="shared" si="10"/>
        <v>0</v>
      </c>
      <c r="K130" s="202">
        <f t="shared" si="10"/>
        <v>505650</v>
      </c>
      <c r="L130" s="202">
        <f t="shared" si="10"/>
        <v>424650</v>
      </c>
      <c r="M130" s="202">
        <f t="shared" si="10"/>
        <v>0</v>
      </c>
      <c r="N130" s="202">
        <f t="shared" si="10"/>
        <v>0</v>
      </c>
      <c r="O130" s="202">
        <f t="shared" si="10"/>
        <v>0</v>
      </c>
      <c r="P130" s="202">
        <f t="shared" si="10"/>
        <v>0</v>
      </c>
    </row>
    <row r="131" spans="1:16" ht="55.5" customHeight="1">
      <c r="A131" s="455"/>
      <c r="B131" s="161"/>
      <c r="C131" s="160" t="s">
        <v>374</v>
      </c>
      <c r="D131" s="36" t="s">
        <v>395</v>
      </c>
      <c r="E131" s="74">
        <v>505650</v>
      </c>
      <c r="F131" s="74">
        <v>424650</v>
      </c>
      <c r="G131" s="74">
        <v>505650</v>
      </c>
      <c r="H131" s="74">
        <v>424650</v>
      </c>
      <c r="I131" s="74"/>
      <c r="J131" s="74"/>
      <c r="K131" s="74">
        <v>505650</v>
      </c>
      <c r="L131" s="74">
        <v>424650</v>
      </c>
      <c r="M131" s="74"/>
      <c r="N131" s="74"/>
      <c r="O131" s="74"/>
      <c r="P131" s="74"/>
    </row>
    <row r="132" spans="1:16">
      <c r="A132" s="455"/>
      <c r="B132" s="34" t="s">
        <v>214</v>
      </c>
      <c r="C132" s="34"/>
      <c r="D132" s="88" t="s">
        <v>215</v>
      </c>
      <c r="E132" s="89">
        <f>E133</f>
        <v>53200</v>
      </c>
      <c r="F132" s="89">
        <f>F133</f>
        <v>0</v>
      </c>
      <c r="G132" s="89">
        <f>G133</f>
        <v>53200</v>
      </c>
      <c r="H132" s="89">
        <f>H133</f>
        <v>0</v>
      </c>
      <c r="I132" s="89"/>
      <c r="J132" s="89"/>
      <c r="K132" s="89"/>
      <c r="L132" s="89"/>
      <c r="M132" s="89"/>
      <c r="N132" s="89"/>
      <c r="O132" s="89"/>
      <c r="P132" s="89"/>
    </row>
    <row r="133" spans="1:16">
      <c r="A133" s="455"/>
      <c r="B133" s="35"/>
      <c r="C133" s="35" t="s">
        <v>216</v>
      </c>
      <c r="D133" s="36" t="s">
        <v>217</v>
      </c>
      <c r="E133" s="74">
        <v>53200</v>
      </c>
      <c r="F133" s="74">
        <v>0</v>
      </c>
      <c r="G133" s="74">
        <v>53200</v>
      </c>
      <c r="H133" s="74">
        <v>0</v>
      </c>
      <c r="I133" s="74"/>
      <c r="J133" s="74"/>
      <c r="K133" s="74"/>
      <c r="L133" s="74"/>
      <c r="M133" s="74"/>
      <c r="N133" s="74"/>
      <c r="O133" s="74"/>
      <c r="P133" s="74"/>
    </row>
    <row r="134" spans="1:16">
      <c r="A134" s="455"/>
      <c r="B134" s="34" t="s">
        <v>218</v>
      </c>
      <c r="C134" s="34"/>
      <c r="D134" s="88" t="s">
        <v>15</v>
      </c>
      <c r="E134" s="89">
        <f>E135</f>
        <v>2000</v>
      </c>
      <c r="F134" s="89">
        <f>F135</f>
        <v>2000</v>
      </c>
      <c r="G134" s="89">
        <f>G135</f>
        <v>0</v>
      </c>
      <c r="H134" s="89">
        <f>H135</f>
        <v>0</v>
      </c>
      <c r="I134" s="89"/>
      <c r="J134" s="89"/>
      <c r="K134" s="89"/>
      <c r="L134" s="89"/>
      <c r="M134" s="89"/>
      <c r="N134" s="89"/>
      <c r="O134" s="89">
        <f>O135</f>
        <v>2000</v>
      </c>
      <c r="P134" s="89">
        <f>P135</f>
        <v>2000</v>
      </c>
    </row>
    <row r="135" spans="1:16" ht="63">
      <c r="A135" s="456"/>
      <c r="B135" s="33"/>
      <c r="C135" s="234" t="s">
        <v>448</v>
      </c>
      <c r="D135" s="36" t="s">
        <v>449</v>
      </c>
      <c r="E135" s="74">
        <v>2000</v>
      </c>
      <c r="F135" s="74">
        <v>2000</v>
      </c>
      <c r="G135" s="74">
        <v>0</v>
      </c>
      <c r="H135" s="74">
        <v>0</v>
      </c>
      <c r="I135" s="74"/>
      <c r="J135" s="74"/>
      <c r="K135" s="74"/>
      <c r="L135" s="74"/>
      <c r="M135" s="74"/>
      <c r="N135" s="74"/>
      <c r="O135" s="74">
        <v>2000</v>
      </c>
      <c r="P135" s="74">
        <v>2000</v>
      </c>
    </row>
    <row r="136" spans="1:16" s="78" customFormat="1">
      <c r="A136" s="80" t="s">
        <v>221</v>
      </c>
      <c r="B136" s="80"/>
      <c r="C136" s="80"/>
      <c r="D136" s="81" t="s">
        <v>222</v>
      </c>
      <c r="E136" s="239">
        <f>SUM(E137,E140)</f>
        <v>801292</v>
      </c>
      <c r="F136" s="239">
        <f>SUM(F137,F140)</f>
        <v>307755.64</v>
      </c>
      <c r="G136" s="239">
        <f>SUM(G137,G140)</f>
        <v>801292</v>
      </c>
      <c r="H136" s="239">
        <f>SUM(H137,H140)</f>
        <v>307755.64</v>
      </c>
      <c r="I136" s="99"/>
      <c r="J136" s="99"/>
      <c r="K136" s="99"/>
      <c r="L136" s="99"/>
      <c r="M136" s="99">
        <f>SUM(M137,M140)</f>
        <v>390127</v>
      </c>
      <c r="N136" s="99">
        <f>SUM(N137,N140)</f>
        <v>306505.64</v>
      </c>
      <c r="O136" s="99"/>
      <c r="P136" s="83"/>
    </row>
    <row r="137" spans="1:16" ht="36">
      <c r="A137" s="452"/>
      <c r="B137" s="34" t="s">
        <v>223</v>
      </c>
      <c r="C137" s="34"/>
      <c r="D137" s="88" t="s">
        <v>224</v>
      </c>
      <c r="E137" s="90">
        <f>SUM(E138:E139)</f>
        <v>392627</v>
      </c>
      <c r="F137" s="90">
        <f>SUM(F138:F139)</f>
        <v>307755.64</v>
      </c>
      <c r="G137" s="90">
        <f>SUM(G138:G139)</f>
        <v>392627</v>
      </c>
      <c r="H137" s="90">
        <f>SUM(H138:H139)</f>
        <v>307755.64</v>
      </c>
      <c r="I137" s="90"/>
      <c r="J137" s="90"/>
      <c r="K137" s="90"/>
      <c r="L137" s="90"/>
      <c r="M137" s="90">
        <f>SUM(M138:M139)</f>
        <v>390127</v>
      </c>
      <c r="N137" s="90">
        <f>SUM(N138:N139)</f>
        <v>306505.64</v>
      </c>
      <c r="O137" s="90"/>
      <c r="P137" s="90"/>
    </row>
    <row r="138" spans="1:16">
      <c r="A138" s="452"/>
      <c r="B138" s="452"/>
      <c r="C138" s="37" t="s">
        <v>147</v>
      </c>
      <c r="D138" s="39" t="s">
        <v>148</v>
      </c>
      <c r="E138" s="75">
        <v>2500</v>
      </c>
      <c r="F138" s="75">
        <v>1250</v>
      </c>
      <c r="G138" s="75">
        <v>2500</v>
      </c>
      <c r="H138" s="75">
        <v>1250</v>
      </c>
      <c r="I138" s="75"/>
      <c r="J138" s="75"/>
      <c r="K138" s="75"/>
      <c r="L138" s="75"/>
      <c r="M138" s="75"/>
      <c r="N138" s="75"/>
      <c r="O138" s="75"/>
      <c r="P138" s="75"/>
    </row>
    <row r="139" spans="1:16" ht="63">
      <c r="A139" s="452"/>
      <c r="B139" s="452"/>
      <c r="C139" s="37" t="s">
        <v>225</v>
      </c>
      <c r="D139" s="39" t="s">
        <v>226</v>
      </c>
      <c r="E139" s="75">
        <v>390127</v>
      </c>
      <c r="F139" s="75">
        <v>306505.64</v>
      </c>
      <c r="G139" s="75">
        <v>390127</v>
      </c>
      <c r="H139" s="75">
        <v>306505.64</v>
      </c>
      <c r="I139" s="75"/>
      <c r="J139" s="75"/>
      <c r="K139" s="75"/>
      <c r="L139" s="75"/>
      <c r="M139" s="75">
        <v>390127</v>
      </c>
      <c r="N139" s="75">
        <v>306505.64</v>
      </c>
      <c r="O139" s="75"/>
      <c r="P139" s="75"/>
    </row>
    <row r="140" spans="1:16" ht="36">
      <c r="A140" s="210"/>
      <c r="B140" s="210" t="s">
        <v>450</v>
      </c>
      <c r="C140" s="210"/>
      <c r="D140" s="211" t="s">
        <v>453</v>
      </c>
      <c r="E140" s="212">
        <f>E141</f>
        <v>408665</v>
      </c>
      <c r="F140" s="212">
        <f>F141</f>
        <v>0</v>
      </c>
      <c r="G140" s="212">
        <f>G141</f>
        <v>408665</v>
      </c>
      <c r="H140" s="212">
        <f>H141</f>
        <v>0</v>
      </c>
      <c r="I140" s="212"/>
      <c r="J140" s="212"/>
      <c r="K140" s="212"/>
      <c r="L140" s="212"/>
      <c r="M140" s="212">
        <f>M141</f>
        <v>0</v>
      </c>
      <c r="N140" s="212">
        <f>N141</f>
        <v>0</v>
      </c>
      <c r="O140" s="212"/>
      <c r="P140" s="212"/>
    </row>
    <row r="141" spans="1:16" ht="18">
      <c r="A141" s="240"/>
      <c r="B141" s="240"/>
      <c r="C141" s="240" t="s">
        <v>451</v>
      </c>
      <c r="D141" s="92" t="s">
        <v>452</v>
      </c>
      <c r="E141" s="241">
        <v>408665</v>
      </c>
      <c r="F141" s="241">
        <v>0</v>
      </c>
      <c r="G141" s="241">
        <v>408665</v>
      </c>
      <c r="H141" s="241">
        <v>0</v>
      </c>
      <c r="I141" s="241"/>
      <c r="J141" s="241"/>
      <c r="K141" s="241"/>
      <c r="L141" s="241"/>
      <c r="M141" s="241"/>
      <c r="N141" s="241"/>
      <c r="O141" s="241"/>
      <c r="P141" s="241"/>
    </row>
    <row r="142" spans="1:16" s="78" customFormat="1">
      <c r="A142" s="80" t="s">
        <v>227</v>
      </c>
      <c r="B142" s="80"/>
      <c r="C142" s="80"/>
      <c r="D142" s="81" t="s">
        <v>87</v>
      </c>
      <c r="E142" s="99">
        <f>SUM(E143,E145)</f>
        <v>35150</v>
      </c>
      <c r="F142" s="99">
        <f>SUM(F143,F145)</f>
        <v>5898.32</v>
      </c>
      <c r="G142" s="99">
        <f>SUM(G143,G145)</f>
        <v>35150</v>
      </c>
      <c r="H142" s="99">
        <f>SUM(H143,H145)</f>
        <v>5898.32</v>
      </c>
      <c r="I142" s="83"/>
      <c r="J142" s="83"/>
      <c r="K142" s="83"/>
      <c r="L142" s="83"/>
      <c r="M142" s="83"/>
      <c r="N142" s="83"/>
      <c r="O142" s="83"/>
      <c r="P142" s="83"/>
    </row>
    <row r="143" spans="1:16">
      <c r="A143" s="452"/>
      <c r="B143" s="34" t="s">
        <v>228</v>
      </c>
      <c r="C143" s="34"/>
      <c r="D143" s="88" t="s">
        <v>91</v>
      </c>
      <c r="E143" s="90">
        <f>SUM(E144)</f>
        <v>8650</v>
      </c>
      <c r="F143" s="90">
        <f>SUM(F144)</f>
        <v>5898.32</v>
      </c>
      <c r="G143" s="90">
        <f>SUM(G144)</f>
        <v>8650</v>
      </c>
      <c r="H143" s="90">
        <f>SUM(H144)</f>
        <v>5898.32</v>
      </c>
      <c r="I143" s="90"/>
      <c r="J143" s="90"/>
      <c r="K143" s="90"/>
      <c r="L143" s="90"/>
      <c r="M143" s="90"/>
      <c r="N143" s="90"/>
      <c r="O143" s="90"/>
      <c r="P143" s="90"/>
    </row>
    <row r="144" spans="1:16">
      <c r="A144" s="452"/>
      <c r="B144" s="233"/>
      <c r="C144" s="37" t="s">
        <v>147</v>
      </c>
      <c r="D144" s="39" t="s">
        <v>148</v>
      </c>
      <c r="E144" s="75">
        <v>8650</v>
      </c>
      <c r="F144" s="75">
        <v>5898.32</v>
      </c>
      <c r="G144" s="75">
        <v>8650</v>
      </c>
      <c r="H144" s="75">
        <v>5898.32</v>
      </c>
      <c r="I144" s="75"/>
      <c r="J144" s="75"/>
      <c r="K144" s="75"/>
      <c r="L144" s="75"/>
      <c r="M144" s="75"/>
      <c r="N144" s="75"/>
      <c r="O144" s="75"/>
      <c r="P144" s="75"/>
    </row>
    <row r="145" spans="1:16">
      <c r="A145" s="159"/>
      <c r="B145" s="210" t="s">
        <v>375</v>
      </c>
      <c r="C145" s="210"/>
      <c r="D145" s="211" t="s">
        <v>396</v>
      </c>
      <c r="E145" s="212">
        <f>E146</f>
        <v>26500</v>
      </c>
      <c r="F145" s="212">
        <f>F146</f>
        <v>0</v>
      </c>
      <c r="G145" s="212">
        <f>G146</f>
        <v>26500</v>
      </c>
      <c r="H145" s="212">
        <f>H146</f>
        <v>0</v>
      </c>
      <c r="I145" s="212"/>
      <c r="J145" s="212"/>
      <c r="K145" s="212"/>
      <c r="L145" s="212"/>
      <c r="M145" s="212"/>
      <c r="N145" s="212"/>
      <c r="O145" s="212"/>
      <c r="P145" s="212"/>
    </row>
    <row r="146" spans="1:16">
      <c r="A146" s="159"/>
      <c r="B146" s="159"/>
      <c r="C146" s="159" t="s">
        <v>216</v>
      </c>
      <c r="D146" s="39" t="s">
        <v>217</v>
      </c>
      <c r="E146" s="75">
        <v>26500</v>
      </c>
      <c r="F146" s="75">
        <v>0</v>
      </c>
      <c r="G146" s="75">
        <v>26500</v>
      </c>
      <c r="H146" s="75">
        <v>0</v>
      </c>
      <c r="I146" s="75"/>
      <c r="J146" s="75"/>
      <c r="K146" s="75"/>
      <c r="L146" s="75"/>
      <c r="M146" s="75"/>
      <c r="N146" s="75"/>
      <c r="O146" s="75"/>
      <c r="P146" s="75"/>
    </row>
    <row r="147" spans="1:16" s="78" customFormat="1">
      <c r="A147" s="80" t="s">
        <v>229</v>
      </c>
      <c r="B147" s="80"/>
      <c r="C147" s="80"/>
      <c r="D147" s="81" t="s">
        <v>96</v>
      </c>
      <c r="E147" s="99">
        <f t="shared" ref="E147:L147" si="11">SUM(E148,E171,E182,E195,E217,E230,E233)</f>
        <v>5674068</v>
      </c>
      <c r="F147" s="99">
        <f t="shared" si="11"/>
        <v>5139618.2799999993</v>
      </c>
      <c r="G147" s="99">
        <f t="shared" si="11"/>
        <v>5049068</v>
      </c>
      <c r="H147" s="99">
        <f t="shared" si="11"/>
        <v>4645538.41</v>
      </c>
      <c r="I147" s="99">
        <f t="shared" si="11"/>
        <v>3336233</v>
      </c>
      <c r="J147" s="99">
        <f t="shared" si="11"/>
        <v>3154322.4299999997</v>
      </c>
      <c r="K147" s="99">
        <f t="shared" si="11"/>
        <v>217765</v>
      </c>
      <c r="L147" s="99">
        <f t="shared" si="11"/>
        <v>185930.51</v>
      </c>
      <c r="M147" s="99"/>
      <c r="N147" s="99"/>
      <c r="O147" s="99">
        <f>SUM(O148,O171,O182,O195,O217,O230,O233)</f>
        <v>625000</v>
      </c>
      <c r="P147" s="99">
        <f>SUM(P148,P171,P182,P195,P217,P230,P233)</f>
        <v>494079.87</v>
      </c>
    </row>
    <row r="148" spans="1:16">
      <c r="A148" s="452"/>
      <c r="B148" s="34" t="s">
        <v>230</v>
      </c>
      <c r="C148" s="34"/>
      <c r="D148" s="88" t="s">
        <v>97</v>
      </c>
      <c r="E148" s="90">
        <f t="shared" ref="E148:L148" si="12">SUM(E149:E170)</f>
        <v>2274569</v>
      </c>
      <c r="F148" s="90">
        <f t="shared" si="12"/>
        <v>2075721.89</v>
      </c>
      <c r="G148" s="90">
        <f t="shared" si="12"/>
        <v>2274569</v>
      </c>
      <c r="H148" s="90">
        <f t="shared" si="12"/>
        <v>2075721.89</v>
      </c>
      <c r="I148" s="90">
        <f t="shared" si="12"/>
        <v>1607266</v>
      </c>
      <c r="J148" s="90">
        <f t="shared" si="12"/>
        <v>1518720.7</v>
      </c>
      <c r="K148" s="90">
        <f t="shared" si="12"/>
        <v>138915</v>
      </c>
      <c r="L148" s="90">
        <f t="shared" si="12"/>
        <v>110374.88</v>
      </c>
      <c r="M148" s="90"/>
      <c r="N148" s="90"/>
      <c r="O148" s="90">
        <f>SUM(O149:O170)</f>
        <v>0</v>
      </c>
      <c r="P148" s="90">
        <f>SUM(P149:P170)</f>
        <v>0</v>
      </c>
    </row>
    <row r="149" spans="1:16" ht="27">
      <c r="A149" s="452"/>
      <c r="B149" s="452"/>
      <c r="C149" s="37" t="s">
        <v>231</v>
      </c>
      <c r="D149" s="39" t="s">
        <v>232</v>
      </c>
      <c r="E149" s="75">
        <v>138915</v>
      </c>
      <c r="F149" s="75">
        <v>110374.88</v>
      </c>
      <c r="G149" s="75">
        <v>138915</v>
      </c>
      <c r="H149" s="75">
        <v>110374.88</v>
      </c>
      <c r="I149" s="75"/>
      <c r="J149" s="75"/>
      <c r="K149" s="75">
        <v>138915</v>
      </c>
      <c r="L149" s="75">
        <v>110374.88</v>
      </c>
      <c r="M149" s="75"/>
      <c r="N149" s="75"/>
      <c r="O149" s="75"/>
      <c r="P149" s="75"/>
    </row>
    <row r="150" spans="1:16" ht="18">
      <c r="A150" s="452"/>
      <c r="B150" s="452"/>
      <c r="C150" s="37" t="s">
        <v>186</v>
      </c>
      <c r="D150" s="39" t="s">
        <v>187</v>
      </c>
      <c r="E150" s="75">
        <v>74866</v>
      </c>
      <c r="F150" s="75">
        <v>69639.53</v>
      </c>
      <c r="G150" s="75">
        <v>74866</v>
      </c>
      <c r="H150" s="75">
        <v>69639.53</v>
      </c>
      <c r="I150" s="75"/>
      <c r="J150" s="75"/>
      <c r="K150" s="75"/>
      <c r="L150" s="75"/>
      <c r="M150" s="75"/>
      <c r="N150" s="75"/>
      <c r="O150" s="75"/>
      <c r="P150" s="75"/>
    </row>
    <row r="151" spans="1:16">
      <c r="A151" s="452"/>
      <c r="B151" s="452"/>
      <c r="C151" s="37" t="s">
        <v>233</v>
      </c>
      <c r="D151" s="39" t="s">
        <v>234</v>
      </c>
      <c r="E151" s="75">
        <v>4234</v>
      </c>
      <c r="F151" s="75">
        <v>4234</v>
      </c>
      <c r="G151" s="75">
        <v>4234</v>
      </c>
      <c r="H151" s="75">
        <v>4234</v>
      </c>
      <c r="I151" s="75"/>
      <c r="J151" s="75"/>
      <c r="K151" s="75"/>
      <c r="L151" s="75"/>
      <c r="M151" s="75"/>
      <c r="N151" s="75"/>
      <c r="O151" s="75"/>
      <c r="P151" s="75"/>
    </row>
    <row r="152" spans="1:16" ht="18">
      <c r="A152" s="452"/>
      <c r="B152" s="452"/>
      <c r="C152" s="37" t="s">
        <v>177</v>
      </c>
      <c r="D152" s="39" t="s">
        <v>178</v>
      </c>
      <c r="E152" s="75">
        <v>1225514</v>
      </c>
      <c r="F152" s="75">
        <v>1173536</v>
      </c>
      <c r="G152" s="75">
        <v>1225514</v>
      </c>
      <c r="H152" s="75">
        <v>1173536</v>
      </c>
      <c r="I152" s="75">
        <v>1225514</v>
      </c>
      <c r="J152" s="75">
        <v>1173536</v>
      </c>
      <c r="K152" s="75"/>
      <c r="L152" s="75"/>
      <c r="M152" s="75"/>
      <c r="N152" s="75"/>
      <c r="O152" s="75"/>
      <c r="P152" s="75"/>
    </row>
    <row r="153" spans="1:16" ht="18">
      <c r="A153" s="452"/>
      <c r="B153" s="452"/>
      <c r="C153" s="37" t="s">
        <v>188</v>
      </c>
      <c r="D153" s="39" t="s">
        <v>189</v>
      </c>
      <c r="E153" s="75">
        <v>105911</v>
      </c>
      <c r="F153" s="75">
        <v>94419.06</v>
      </c>
      <c r="G153" s="75">
        <v>105911</v>
      </c>
      <c r="H153" s="75">
        <v>94419.06</v>
      </c>
      <c r="I153" s="75">
        <v>105911</v>
      </c>
      <c r="J153" s="75">
        <v>94419.06</v>
      </c>
      <c r="K153" s="75"/>
      <c r="L153" s="75"/>
      <c r="M153" s="75"/>
      <c r="N153" s="75"/>
      <c r="O153" s="75"/>
      <c r="P153" s="75"/>
    </row>
    <row r="154" spans="1:16" ht="18">
      <c r="A154" s="452"/>
      <c r="B154" s="452"/>
      <c r="C154" s="37" t="s">
        <v>139</v>
      </c>
      <c r="D154" s="39" t="s">
        <v>140</v>
      </c>
      <c r="E154" s="75">
        <v>238641</v>
      </c>
      <c r="F154" s="75">
        <v>222983.66</v>
      </c>
      <c r="G154" s="75">
        <v>238641</v>
      </c>
      <c r="H154" s="75">
        <v>222983.66</v>
      </c>
      <c r="I154" s="75">
        <v>238641</v>
      </c>
      <c r="J154" s="75">
        <v>222983.66</v>
      </c>
      <c r="K154" s="75"/>
      <c r="L154" s="75"/>
      <c r="M154" s="75"/>
      <c r="N154" s="75"/>
      <c r="O154" s="75"/>
      <c r="P154" s="75"/>
    </row>
    <row r="155" spans="1:16">
      <c r="A155" s="452"/>
      <c r="B155" s="452"/>
      <c r="C155" s="38">
        <v>4120</v>
      </c>
      <c r="D155" s="39" t="s">
        <v>142</v>
      </c>
      <c r="E155" s="75">
        <v>32200</v>
      </c>
      <c r="F155" s="75">
        <v>27781.98</v>
      </c>
      <c r="G155" s="75">
        <v>32200</v>
      </c>
      <c r="H155" s="75">
        <v>27781.98</v>
      </c>
      <c r="I155" s="75">
        <v>32200</v>
      </c>
      <c r="J155" s="75">
        <v>27781.98</v>
      </c>
      <c r="K155" s="75"/>
      <c r="L155" s="75"/>
      <c r="M155" s="75"/>
      <c r="N155" s="75"/>
      <c r="O155" s="75"/>
      <c r="P155" s="75"/>
    </row>
    <row r="156" spans="1:16">
      <c r="A156" s="452"/>
      <c r="B156" s="452"/>
      <c r="C156" s="38">
        <v>4170</v>
      </c>
      <c r="D156" s="39" t="s">
        <v>213</v>
      </c>
      <c r="E156" s="75">
        <v>5000</v>
      </c>
      <c r="F156" s="75">
        <v>0</v>
      </c>
      <c r="G156" s="75">
        <v>5000</v>
      </c>
      <c r="H156" s="75">
        <v>0</v>
      </c>
      <c r="I156" s="75">
        <v>5000</v>
      </c>
      <c r="J156" s="75">
        <v>0</v>
      </c>
      <c r="K156" s="75"/>
      <c r="L156" s="75"/>
      <c r="M156" s="75"/>
      <c r="N156" s="75"/>
      <c r="O156" s="75"/>
      <c r="P156" s="75"/>
    </row>
    <row r="157" spans="1:16" ht="18">
      <c r="A157" s="452"/>
      <c r="B157" s="452"/>
      <c r="C157" s="38">
        <v>4210</v>
      </c>
      <c r="D157" s="39" t="s">
        <v>146</v>
      </c>
      <c r="E157" s="75">
        <v>57000</v>
      </c>
      <c r="F157" s="75">
        <v>22436.400000000001</v>
      </c>
      <c r="G157" s="75">
        <v>57000</v>
      </c>
      <c r="H157" s="75">
        <v>22436.400000000001</v>
      </c>
      <c r="I157" s="75"/>
      <c r="J157" s="75"/>
      <c r="K157" s="75"/>
      <c r="L157" s="75"/>
      <c r="M157" s="75"/>
      <c r="N157" s="75"/>
      <c r="O157" s="75"/>
      <c r="P157" s="75"/>
    </row>
    <row r="158" spans="1:16" ht="18">
      <c r="A158" s="452"/>
      <c r="B158" s="452"/>
      <c r="C158" s="38">
        <v>4240</v>
      </c>
      <c r="D158" s="39" t="s">
        <v>193</v>
      </c>
      <c r="E158" s="75">
        <v>3000</v>
      </c>
      <c r="F158" s="75">
        <v>464.61</v>
      </c>
      <c r="G158" s="75">
        <v>3000</v>
      </c>
      <c r="H158" s="75">
        <v>464.61</v>
      </c>
      <c r="I158" s="75"/>
      <c r="J158" s="75"/>
      <c r="K158" s="75"/>
      <c r="L158" s="75"/>
      <c r="M158" s="75"/>
      <c r="N158" s="75"/>
      <c r="O158" s="75"/>
      <c r="P158" s="75"/>
    </row>
    <row r="159" spans="1:16">
      <c r="A159" s="452"/>
      <c r="B159" s="452"/>
      <c r="C159" s="38">
        <v>4260</v>
      </c>
      <c r="D159" s="39" t="s">
        <v>166</v>
      </c>
      <c r="E159" s="75">
        <v>210000</v>
      </c>
      <c r="F159" s="75">
        <v>195679.5</v>
      </c>
      <c r="G159" s="75">
        <v>210000</v>
      </c>
      <c r="H159" s="75">
        <v>195679.5</v>
      </c>
      <c r="I159" s="75"/>
      <c r="J159" s="75"/>
      <c r="K159" s="75"/>
      <c r="L159" s="75"/>
      <c r="M159" s="75"/>
      <c r="N159" s="75"/>
      <c r="O159" s="75"/>
      <c r="P159" s="75"/>
    </row>
    <row r="160" spans="1:16">
      <c r="A160" s="452"/>
      <c r="B160" s="452"/>
      <c r="C160" s="38">
        <v>4270</v>
      </c>
      <c r="D160" s="39" t="s">
        <v>168</v>
      </c>
      <c r="E160" s="75">
        <v>25000</v>
      </c>
      <c r="F160" s="75">
        <v>12543.75</v>
      </c>
      <c r="G160" s="75">
        <v>25000</v>
      </c>
      <c r="H160" s="75">
        <v>12543.75</v>
      </c>
      <c r="I160" s="75"/>
      <c r="J160" s="75"/>
      <c r="K160" s="75"/>
      <c r="L160" s="75"/>
      <c r="M160" s="75"/>
      <c r="N160" s="75"/>
      <c r="O160" s="75"/>
      <c r="P160" s="75"/>
    </row>
    <row r="161" spans="1:16">
      <c r="A161" s="452"/>
      <c r="B161" s="452"/>
      <c r="C161" s="38">
        <v>4280</v>
      </c>
      <c r="D161" s="39" t="s">
        <v>195</v>
      </c>
      <c r="E161" s="75">
        <v>2600</v>
      </c>
      <c r="F161" s="75">
        <v>2295</v>
      </c>
      <c r="G161" s="75">
        <v>2600</v>
      </c>
      <c r="H161" s="75">
        <v>2295</v>
      </c>
      <c r="I161" s="75"/>
      <c r="J161" s="75"/>
      <c r="K161" s="75"/>
      <c r="L161" s="75"/>
      <c r="M161" s="75"/>
      <c r="N161" s="75"/>
      <c r="O161" s="75"/>
      <c r="P161" s="75"/>
    </row>
    <row r="162" spans="1:16">
      <c r="A162" s="452"/>
      <c r="B162" s="452"/>
      <c r="C162" s="38">
        <v>4300</v>
      </c>
      <c r="D162" s="39" t="s">
        <v>148</v>
      </c>
      <c r="E162" s="75">
        <v>41500</v>
      </c>
      <c r="F162" s="75">
        <v>35667.21</v>
      </c>
      <c r="G162" s="75">
        <v>41500</v>
      </c>
      <c r="H162" s="75">
        <v>35667.21</v>
      </c>
      <c r="I162" s="75"/>
      <c r="J162" s="75"/>
      <c r="K162" s="75"/>
      <c r="L162" s="75"/>
      <c r="M162" s="75"/>
      <c r="N162" s="75"/>
      <c r="O162" s="75"/>
      <c r="P162" s="75"/>
    </row>
    <row r="163" spans="1:16" ht="18">
      <c r="A163" s="452"/>
      <c r="B163" s="452"/>
      <c r="C163" s="40">
        <v>4350</v>
      </c>
      <c r="D163" s="39" t="s">
        <v>197</v>
      </c>
      <c r="E163" s="75">
        <v>2700</v>
      </c>
      <c r="F163" s="75">
        <v>2219.14</v>
      </c>
      <c r="G163" s="75">
        <v>2700</v>
      </c>
      <c r="H163" s="75">
        <v>2219.14</v>
      </c>
      <c r="I163" s="76"/>
      <c r="J163" s="76"/>
      <c r="K163" s="76"/>
      <c r="L163" s="76"/>
      <c r="M163" s="76"/>
      <c r="N163" s="76"/>
      <c r="O163" s="76"/>
      <c r="P163" s="76"/>
    </row>
    <row r="164" spans="1:16" ht="36">
      <c r="A164" s="452"/>
      <c r="B164" s="452"/>
      <c r="C164" s="40">
        <v>4360</v>
      </c>
      <c r="D164" s="39" t="s">
        <v>235</v>
      </c>
      <c r="E164" s="77">
        <v>2000</v>
      </c>
      <c r="F164" s="77">
        <v>1846.03</v>
      </c>
      <c r="G164" s="77">
        <v>2000</v>
      </c>
      <c r="H164" s="77">
        <v>1846.03</v>
      </c>
      <c r="I164" s="77"/>
      <c r="J164" s="77"/>
      <c r="K164" s="77"/>
      <c r="L164" s="77"/>
      <c r="M164" s="77"/>
      <c r="N164" s="77"/>
      <c r="O164" s="77"/>
      <c r="P164" s="77"/>
    </row>
    <row r="165" spans="1:16" ht="36">
      <c r="A165" s="452"/>
      <c r="B165" s="452"/>
      <c r="C165" s="40">
        <v>4370</v>
      </c>
      <c r="D165" s="39" t="s">
        <v>199</v>
      </c>
      <c r="E165" s="77">
        <v>5000</v>
      </c>
      <c r="F165" s="77">
        <v>4127.29</v>
      </c>
      <c r="G165" s="77">
        <v>5000</v>
      </c>
      <c r="H165" s="77">
        <v>4127.29</v>
      </c>
      <c r="I165" s="77"/>
      <c r="J165" s="77"/>
      <c r="K165" s="77"/>
      <c r="L165" s="77"/>
      <c r="M165" s="77"/>
      <c r="N165" s="77"/>
      <c r="O165" s="77"/>
      <c r="P165" s="77"/>
    </row>
    <row r="166" spans="1:16">
      <c r="A166" s="452"/>
      <c r="B166" s="452"/>
      <c r="C166" s="40">
        <v>4410</v>
      </c>
      <c r="D166" s="39" t="s">
        <v>201</v>
      </c>
      <c r="E166" s="77">
        <v>3500</v>
      </c>
      <c r="F166" s="77">
        <v>2047.83</v>
      </c>
      <c r="G166" s="77">
        <v>3500</v>
      </c>
      <c r="H166" s="77">
        <v>2047.83</v>
      </c>
      <c r="I166" s="77"/>
      <c r="J166" s="77"/>
      <c r="K166" s="77"/>
      <c r="L166" s="77"/>
      <c r="M166" s="77"/>
      <c r="N166" s="77"/>
      <c r="O166" s="77"/>
      <c r="P166" s="77"/>
    </row>
    <row r="167" spans="1:16">
      <c r="A167" s="452"/>
      <c r="B167" s="452"/>
      <c r="C167" s="40">
        <v>4430</v>
      </c>
      <c r="D167" s="39" t="s">
        <v>150</v>
      </c>
      <c r="E167" s="77">
        <v>3000</v>
      </c>
      <c r="F167" s="77">
        <v>2200</v>
      </c>
      <c r="G167" s="77">
        <v>3000</v>
      </c>
      <c r="H167" s="77">
        <v>2200</v>
      </c>
      <c r="I167" s="77"/>
      <c r="J167" s="77"/>
      <c r="K167" s="77"/>
      <c r="L167" s="77"/>
      <c r="M167" s="77"/>
      <c r="N167" s="77"/>
      <c r="O167" s="77"/>
      <c r="P167" s="77"/>
    </row>
    <row r="168" spans="1:16" ht="18">
      <c r="A168" s="452"/>
      <c r="B168" s="452"/>
      <c r="C168" s="40">
        <v>4440</v>
      </c>
      <c r="D168" s="39" t="s">
        <v>204</v>
      </c>
      <c r="E168" s="77">
        <v>88988</v>
      </c>
      <c r="F168" s="77">
        <v>87866.02</v>
      </c>
      <c r="G168" s="77">
        <v>88988</v>
      </c>
      <c r="H168" s="77">
        <v>87866.02</v>
      </c>
      <c r="I168" s="77"/>
      <c r="J168" s="77"/>
      <c r="K168" s="77"/>
      <c r="L168" s="77"/>
      <c r="M168" s="77"/>
      <c r="N168" s="77"/>
      <c r="O168" s="77"/>
      <c r="P168" s="77"/>
    </row>
    <row r="169" spans="1:16">
      <c r="A169" s="452"/>
      <c r="B169" s="452"/>
      <c r="C169" s="237">
        <v>4480</v>
      </c>
      <c r="D169" s="39" t="s">
        <v>55</v>
      </c>
      <c r="E169" s="77">
        <v>3000</v>
      </c>
      <c r="F169" s="77">
        <v>3000</v>
      </c>
      <c r="G169" s="77">
        <v>3000</v>
      </c>
      <c r="H169" s="77">
        <v>3000</v>
      </c>
      <c r="I169" s="77"/>
      <c r="J169" s="77"/>
      <c r="K169" s="77"/>
      <c r="L169" s="77"/>
      <c r="M169" s="77"/>
      <c r="N169" s="77"/>
      <c r="O169" s="77"/>
      <c r="P169" s="77"/>
    </row>
    <row r="170" spans="1:16" s="11" customFormat="1" ht="27">
      <c r="A170" s="452"/>
      <c r="B170" s="452"/>
      <c r="C170" s="40">
        <v>4700</v>
      </c>
      <c r="D170" s="39" t="s">
        <v>184</v>
      </c>
      <c r="E170" s="77">
        <v>2000</v>
      </c>
      <c r="F170" s="77">
        <v>360</v>
      </c>
      <c r="G170" s="77">
        <v>2000</v>
      </c>
      <c r="H170" s="77">
        <v>360</v>
      </c>
      <c r="I170" s="77"/>
      <c r="J170" s="77"/>
      <c r="K170" s="77"/>
      <c r="L170" s="77"/>
      <c r="M170" s="77"/>
      <c r="N170" s="77"/>
      <c r="O170" s="77"/>
      <c r="P170" s="77"/>
    </row>
    <row r="171" spans="1:16" s="11" customFormat="1" ht="18">
      <c r="A171" s="452"/>
      <c r="B171" s="41">
        <v>80103</v>
      </c>
      <c r="C171" s="41"/>
      <c r="D171" s="88" t="s">
        <v>236</v>
      </c>
      <c r="E171" s="91">
        <f t="shared" ref="E171:L171" si="13">SUM(E172:E181)</f>
        <v>281859</v>
      </c>
      <c r="F171" s="91">
        <f t="shared" si="13"/>
        <v>262364.93</v>
      </c>
      <c r="G171" s="91">
        <f t="shared" si="13"/>
        <v>281859</v>
      </c>
      <c r="H171" s="91">
        <f t="shared" si="13"/>
        <v>262364.93</v>
      </c>
      <c r="I171" s="91">
        <f t="shared" si="13"/>
        <v>235308</v>
      </c>
      <c r="J171" s="91">
        <f t="shared" si="13"/>
        <v>216932.77</v>
      </c>
      <c r="K171" s="91">
        <f t="shared" si="13"/>
        <v>0</v>
      </c>
      <c r="L171" s="91">
        <f t="shared" si="13"/>
        <v>0</v>
      </c>
      <c r="M171" s="91"/>
      <c r="N171" s="91"/>
      <c r="O171" s="91"/>
      <c r="P171" s="91"/>
    </row>
    <row r="172" spans="1:16" s="11" customFormat="1" ht="18">
      <c r="A172" s="453"/>
      <c r="B172" s="453"/>
      <c r="C172" s="40">
        <v>3020</v>
      </c>
      <c r="D172" s="39" t="s">
        <v>187</v>
      </c>
      <c r="E172" s="77">
        <v>14561</v>
      </c>
      <c r="F172" s="77">
        <v>14122.37</v>
      </c>
      <c r="G172" s="77">
        <v>14561</v>
      </c>
      <c r="H172" s="77">
        <v>14122.37</v>
      </c>
      <c r="I172" s="77"/>
      <c r="J172" s="77"/>
      <c r="K172" s="77"/>
      <c r="L172" s="77"/>
      <c r="M172" s="77"/>
      <c r="N172" s="77"/>
      <c r="O172" s="77"/>
      <c r="P172" s="77"/>
    </row>
    <row r="173" spans="1:16" s="11" customFormat="1" ht="18">
      <c r="A173" s="453"/>
      <c r="B173" s="453"/>
      <c r="C173" s="40">
        <v>4010</v>
      </c>
      <c r="D173" s="39" t="s">
        <v>178</v>
      </c>
      <c r="E173" s="77">
        <v>177926</v>
      </c>
      <c r="F173" s="77">
        <v>166031.95000000001</v>
      </c>
      <c r="G173" s="77">
        <v>177926</v>
      </c>
      <c r="H173" s="77">
        <v>166031.95000000001</v>
      </c>
      <c r="I173" s="77">
        <v>177926</v>
      </c>
      <c r="J173" s="77">
        <v>166031.95000000001</v>
      </c>
      <c r="K173" s="77"/>
      <c r="L173" s="77"/>
      <c r="M173" s="77"/>
      <c r="N173" s="77"/>
      <c r="O173" s="77"/>
      <c r="P173" s="77"/>
    </row>
    <row r="174" spans="1:16" s="11" customFormat="1" ht="18">
      <c r="A174" s="453"/>
      <c r="B174" s="453"/>
      <c r="C174" s="40">
        <v>4040</v>
      </c>
      <c r="D174" s="39" t="s">
        <v>237</v>
      </c>
      <c r="E174" s="77">
        <v>17600</v>
      </c>
      <c r="F174" s="77">
        <v>12908.8</v>
      </c>
      <c r="G174" s="77">
        <v>17600</v>
      </c>
      <c r="H174" s="77">
        <v>12908.8</v>
      </c>
      <c r="I174" s="77">
        <v>17600</v>
      </c>
      <c r="J174" s="77">
        <v>12908.8</v>
      </c>
      <c r="K174" s="77"/>
      <c r="L174" s="77"/>
      <c r="M174" s="77"/>
      <c r="N174" s="77"/>
      <c r="O174" s="77"/>
      <c r="P174" s="77"/>
    </row>
    <row r="175" spans="1:16" s="11" customFormat="1" ht="18">
      <c r="A175" s="453"/>
      <c r="B175" s="453"/>
      <c r="C175" s="40">
        <v>4110</v>
      </c>
      <c r="D175" s="39" t="s">
        <v>140</v>
      </c>
      <c r="E175" s="77">
        <v>34819</v>
      </c>
      <c r="F175" s="77">
        <v>33252.65</v>
      </c>
      <c r="G175" s="77">
        <v>34819</v>
      </c>
      <c r="H175" s="77">
        <v>33252.65</v>
      </c>
      <c r="I175" s="77">
        <v>34819</v>
      </c>
      <c r="J175" s="77">
        <v>33252.65</v>
      </c>
      <c r="K175" s="77"/>
      <c r="L175" s="77"/>
      <c r="M175" s="77"/>
      <c r="N175" s="77"/>
      <c r="O175" s="77"/>
      <c r="P175" s="77"/>
    </row>
    <row r="176" spans="1:16" s="11" customFormat="1" ht="9">
      <c r="A176" s="453"/>
      <c r="B176" s="453"/>
      <c r="C176" s="40">
        <v>4120</v>
      </c>
      <c r="D176" s="39" t="s">
        <v>142</v>
      </c>
      <c r="E176" s="77">
        <v>4963</v>
      </c>
      <c r="F176" s="77">
        <v>4739.37</v>
      </c>
      <c r="G176" s="77">
        <v>4963</v>
      </c>
      <c r="H176" s="77">
        <v>4739.37</v>
      </c>
      <c r="I176" s="77">
        <v>4963</v>
      </c>
      <c r="J176" s="77">
        <v>4739.37</v>
      </c>
      <c r="K176" s="77"/>
      <c r="L176" s="77"/>
      <c r="M176" s="77"/>
      <c r="N176" s="77"/>
      <c r="O176" s="77"/>
      <c r="P176" s="77"/>
    </row>
    <row r="177" spans="1:16" s="11" customFormat="1" ht="18">
      <c r="A177" s="453"/>
      <c r="B177" s="453"/>
      <c r="C177" s="40">
        <v>4210</v>
      </c>
      <c r="D177" s="39" t="s">
        <v>146</v>
      </c>
      <c r="E177" s="77">
        <v>10850</v>
      </c>
      <c r="F177" s="77">
        <v>10453.51</v>
      </c>
      <c r="G177" s="77">
        <v>10850</v>
      </c>
      <c r="H177" s="77">
        <v>10453.51</v>
      </c>
      <c r="I177" s="77"/>
      <c r="J177" s="77"/>
      <c r="K177" s="77"/>
      <c r="L177" s="77"/>
      <c r="M177" s="77"/>
      <c r="N177" s="77"/>
      <c r="O177" s="77"/>
      <c r="P177" s="77"/>
    </row>
    <row r="178" spans="1:16" s="11" customFormat="1" ht="18">
      <c r="A178" s="453"/>
      <c r="B178" s="453"/>
      <c r="C178" s="40">
        <v>4240</v>
      </c>
      <c r="D178" s="39" t="s">
        <v>193</v>
      </c>
      <c r="E178" s="77">
        <v>500</v>
      </c>
      <c r="F178" s="77">
        <v>221.59</v>
      </c>
      <c r="G178" s="77">
        <v>500</v>
      </c>
      <c r="H178" s="77">
        <v>221.59</v>
      </c>
      <c r="I178" s="77"/>
      <c r="J178" s="77"/>
      <c r="K178" s="77"/>
      <c r="L178" s="77"/>
      <c r="M178" s="77"/>
      <c r="N178" s="77"/>
      <c r="O178" s="77"/>
      <c r="P178" s="77"/>
    </row>
    <row r="179" spans="1:16" s="11" customFormat="1" ht="9">
      <c r="A179" s="453"/>
      <c r="B179" s="453"/>
      <c r="C179" s="259">
        <v>4270</v>
      </c>
      <c r="D179" s="39" t="s">
        <v>472</v>
      </c>
      <c r="E179" s="77">
        <v>10350</v>
      </c>
      <c r="F179" s="77">
        <v>10350</v>
      </c>
      <c r="G179" s="77">
        <v>10350</v>
      </c>
      <c r="H179" s="77">
        <v>10350</v>
      </c>
      <c r="I179" s="77"/>
      <c r="J179" s="77"/>
      <c r="K179" s="77"/>
      <c r="L179" s="77"/>
      <c r="M179" s="77"/>
      <c r="N179" s="77"/>
      <c r="O179" s="77"/>
      <c r="P179" s="77"/>
    </row>
    <row r="180" spans="1:16" s="11" customFormat="1" ht="9">
      <c r="A180" s="453"/>
      <c r="B180" s="453"/>
      <c r="C180" s="237">
        <v>4280</v>
      </c>
      <c r="D180" s="39" t="s">
        <v>195</v>
      </c>
      <c r="E180" s="77">
        <v>210</v>
      </c>
      <c r="F180" s="77">
        <v>205</v>
      </c>
      <c r="G180" s="77">
        <v>210</v>
      </c>
      <c r="H180" s="77">
        <v>205</v>
      </c>
      <c r="I180" s="77"/>
      <c r="J180" s="77"/>
      <c r="K180" s="77"/>
      <c r="L180" s="77"/>
      <c r="M180" s="77"/>
      <c r="N180" s="77"/>
      <c r="O180" s="77"/>
      <c r="P180" s="77"/>
    </row>
    <row r="181" spans="1:16" s="11" customFormat="1" ht="18">
      <c r="A181" s="453"/>
      <c r="B181" s="453"/>
      <c r="C181" s="40">
        <v>4440</v>
      </c>
      <c r="D181" s="39" t="s">
        <v>204</v>
      </c>
      <c r="E181" s="77">
        <v>10080</v>
      </c>
      <c r="F181" s="77">
        <v>10079.69</v>
      </c>
      <c r="G181" s="77">
        <v>10080</v>
      </c>
      <c r="H181" s="77">
        <v>10079.69</v>
      </c>
      <c r="I181" s="77"/>
      <c r="J181" s="77"/>
      <c r="K181" s="77"/>
      <c r="L181" s="77"/>
      <c r="M181" s="77"/>
      <c r="N181" s="77"/>
      <c r="O181" s="77"/>
      <c r="P181" s="77"/>
    </row>
    <row r="182" spans="1:16" s="11" customFormat="1" ht="18">
      <c r="A182" s="453"/>
      <c r="B182" s="41">
        <v>80106</v>
      </c>
      <c r="C182" s="41"/>
      <c r="D182" s="88" t="s">
        <v>238</v>
      </c>
      <c r="E182" s="91">
        <f t="shared" ref="E182:L182" si="14">SUM(E183:E194)</f>
        <v>205845</v>
      </c>
      <c r="F182" s="91">
        <f t="shared" si="14"/>
        <v>199788.77</v>
      </c>
      <c r="G182" s="91">
        <f t="shared" si="14"/>
        <v>205845</v>
      </c>
      <c r="H182" s="91">
        <f t="shared" si="14"/>
        <v>199788.77</v>
      </c>
      <c r="I182" s="91">
        <f t="shared" si="14"/>
        <v>93052</v>
      </c>
      <c r="J182" s="91">
        <f t="shared" si="14"/>
        <v>91480.260000000009</v>
      </c>
      <c r="K182" s="91">
        <f t="shared" si="14"/>
        <v>78850</v>
      </c>
      <c r="L182" s="91">
        <f t="shared" si="14"/>
        <v>75555.63</v>
      </c>
      <c r="M182" s="91"/>
      <c r="N182" s="91"/>
      <c r="O182" s="91"/>
      <c r="P182" s="91"/>
    </row>
    <row r="183" spans="1:16" s="11" customFormat="1" ht="48" customHeight="1">
      <c r="A183" s="453"/>
      <c r="B183" s="163"/>
      <c r="C183" s="163">
        <v>2310</v>
      </c>
      <c r="D183" s="164" t="s">
        <v>376</v>
      </c>
      <c r="E183" s="93">
        <v>3500</v>
      </c>
      <c r="F183" s="93">
        <v>2691.6</v>
      </c>
      <c r="G183" s="93">
        <v>3500</v>
      </c>
      <c r="H183" s="93">
        <v>2691.6</v>
      </c>
      <c r="I183" s="93"/>
      <c r="J183" s="93"/>
      <c r="K183" s="93">
        <v>3500</v>
      </c>
      <c r="L183" s="93">
        <v>2691.6</v>
      </c>
      <c r="M183" s="93"/>
      <c r="N183" s="93"/>
      <c r="O183" s="93"/>
      <c r="P183" s="93"/>
    </row>
    <row r="184" spans="1:16" s="11" customFormat="1" ht="27">
      <c r="A184" s="453"/>
      <c r="B184" s="453"/>
      <c r="C184" s="40">
        <v>2540</v>
      </c>
      <c r="D184" s="39" t="s">
        <v>232</v>
      </c>
      <c r="E184" s="77">
        <v>75350</v>
      </c>
      <c r="F184" s="77">
        <v>72864.03</v>
      </c>
      <c r="G184" s="77">
        <v>75350</v>
      </c>
      <c r="H184" s="77">
        <v>72864.03</v>
      </c>
      <c r="I184" s="77"/>
      <c r="J184" s="77"/>
      <c r="K184" s="77">
        <v>75350</v>
      </c>
      <c r="L184" s="77">
        <v>72864.03</v>
      </c>
      <c r="M184" s="77"/>
      <c r="N184" s="77"/>
      <c r="O184" s="77"/>
      <c r="P184" s="77"/>
    </row>
    <row r="185" spans="1:16" s="11" customFormat="1" ht="18">
      <c r="A185" s="453"/>
      <c r="B185" s="453"/>
      <c r="C185" s="40">
        <v>3020</v>
      </c>
      <c r="D185" s="39" t="s">
        <v>187</v>
      </c>
      <c r="E185" s="77">
        <v>7237</v>
      </c>
      <c r="F185" s="77">
        <v>7202</v>
      </c>
      <c r="G185" s="77">
        <v>7237</v>
      </c>
      <c r="H185" s="77">
        <v>7202</v>
      </c>
      <c r="I185" s="77"/>
      <c r="J185" s="77"/>
      <c r="K185" s="77"/>
      <c r="L185" s="77"/>
      <c r="M185" s="77"/>
      <c r="N185" s="77"/>
      <c r="O185" s="77"/>
      <c r="P185" s="77"/>
    </row>
    <row r="186" spans="1:16" s="11" customFormat="1" ht="18">
      <c r="A186" s="453"/>
      <c r="B186" s="453"/>
      <c r="C186" s="40">
        <v>4010</v>
      </c>
      <c r="D186" s="39" t="s">
        <v>178</v>
      </c>
      <c r="E186" s="77">
        <v>68972</v>
      </c>
      <c r="F186" s="77">
        <v>68882.070000000007</v>
      </c>
      <c r="G186" s="77">
        <v>68972</v>
      </c>
      <c r="H186" s="77">
        <v>68882.070000000007</v>
      </c>
      <c r="I186" s="77">
        <v>68972</v>
      </c>
      <c r="J186" s="77">
        <v>68882.070000000007</v>
      </c>
      <c r="K186" s="77"/>
      <c r="L186" s="77"/>
      <c r="M186" s="77"/>
      <c r="N186" s="77"/>
      <c r="O186" s="77"/>
      <c r="P186" s="77"/>
    </row>
    <row r="187" spans="1:16" s="11" customFormat="1" ht="18">
      <c r="A187" s="453"/>
      <c r="B187" s="453"/>
      <c r="C187" s="40">
        <v>4040</v>
      </c>
      <c r="D187" s="39" t="s">
        <v>189</v>
      </c>
      <c r="E187" s="77">
        <v>7650</v>
      </c>
      <c r="F187" s="77">
        <v>7332.72</v>
      </c>
      <c r="G187" s="77">
        <v>7650</v>
      </c>
      <c r="H187" s="77">
        <v>7332.72</v>
      </c>
      <c r="I187" s="77">
        <v>7650</v>
      </c>
      <c r="J187" s="77">
        <v>7332.72</v>
      </c>
      <c r="K187" s="77"/>
      <c r="L187" s="77"/>
      <c r="M187" s="77"/>
      <c r="N187" s="77"/>
      <c r="O187" s="77"/>
      <c r="P187" s="77"/>
    </row>
    <row r="188" spans="1:16" s="11" customFormat="1" ht="20.25" customHeight="1">
      <c r="A188" s="453"/>
      <c r="B188" s="453"/>
      <c r="C188" s="40">
        <v>4110</v>
      </c>
      <c r="D188" s="39" t="s">
        <v>140</v>
      </c>
      <c r="E188" s="77">
        <v>14380</v>
      </c>
      <c r="F188" s="77">
        <v>13389.98</v>
      </c>
      <c r="G188" s="77">
        <v>14380</v>
      </c>
      <c r="H188" s="77">
        <v>13389.98</v>
      </c>
      <c r="I188" s="77">
        <v>14380</v>
      </c>
      <c r="J188" s="77">
        <v>13389.98</v>
      </c>
      <c r="K188" s="77"/>
      <c r="L188" s="77"/>
      <c r="M188" s="77"/>
      <c r="N188" s="77"/>
      <c r="O188" s="77"/>
      <c r="P188" s="77"/>
    </row>
    <row r="189" spans="1:16" s="11" customFormat="1" ht="12" customHeight="1">
      <c r="A189" s="453"/>
      <c r="B189" s="453"/>
      <c r="C189" s="40">
        <v>4120</v>
      </c>
      <c r="D189" s="39" t="s">
        <v>142</v>
      </c>
      <c r="E189" s="77">
        <v>2050</v>
      </c>
      <c r="F189" s="77">
        <v>1875.49</v>
      </c>
      <c r="G189" s="77">
        <v>2050</v>
      </c>
      <c r="H189" s="77">
        <v>1875.49</v>
      </c>
      <c r="I189" s="77">
        <v>2050</v>
      </c>
      <c r="J189" s="77">
        <v>1875.49</v>
      </c>
      <c r="K189" s="77"/>
      <c r="L189" s="77"/>
      <c r="M189" s="77"/>
      <c r="N189" s="77"/>
      <c r="O189" s="77"/>
      <c r="P189" s="77"/>
    </row>
    <row r="190" spans="1:16" s="11" customFormat="1" ht="18">
      <c r="A190" s="453"/>
      <c r="B190" s="453"/>
      <c r="C190" s="40">
        <v>4210</v>
      </c>
      <c r="D190" s="39" t="s">
        <v>146</v>
      </c>
      <c r="E190" s="77">
        <v>11143</v>
      </c>
      <c r="F190" s="77">
        <v>10486.48</v>
      </c>
      <c r="G190" s="77">
        <v>11143</v>
      </c>
      <c r="H190" s="77">
        <v>10486.48</v>
      </c>
      <c r="I190" s="77"/>
      <c r="J190" s="77"/>
      <c r="K190" s="77"/>
      <c r="L190" s="77"/>
      <c r="M190" s="77"/>
      <c r="N190" s="77"/>
      <c r="O190" s="77"/>
      <c r="P190" s="77"/>
    </row>
    <row r="191" spans="1:16" s="11" customFormat="1" ht="18">
      <c r="A191" s="453"/>
      <c r="B191" s="453"/>
      <c r="C191" s="40">
        <v>4240</v>
      </c>
      <c r="D191" s="39" t="s">
        <v>193</v>
      </c>
      <c r="E191" s="77">
        <v>1000</v>
      </c>
      <c r="F191" s="77">
        <v>517.74</v>
      </c>
      <c r="G191" s="77">
        <v>1000</v>
      </c>
      <c r="H191" s="77">
        <v>517.74</v>
      </c>
      <c r="I191" s="77"/>
      <c r="J191" s="77"/>
      <c r="K191" s="77"/>
      <c r="L191" s="77"/>
      <c r="M191" s="77"/>
      <c r="N191" s="77"/>
      <c r="O191" s="77"/>
      <c r="P191" s="77"/>
    </row>
    <row r="192" spans="1:16" s="11" customFormat="1" ht="9">
      <c r="A192" s="453"/>
      <c r="B192" s="453"/>
      <c r="C192" s="259">
        <v>4270</v>
      </c>
      <c r="D192" s="39" t="s">
        <v>472</v>
      </c>
      <c r="E192" s="77">
        <v>10143</v>
      </c>
      <c r="F192" s="77">
        <v>10141.799999999999</v>
      </c>
      <c r="G192" s="77">
        <v>10143</v>
      </c>
      <c r="H192" s="77">
        <v>10141.799999999999</v>
      </c>
      <c r="I192" s="77"/>
      <c r="J192" s="77"/>
      <c r="K192" s="77"/>
      <c r="L192" s="77"/>
      <c r="M192" s="77"/>
      <c r="N192" s="77"/>
      <c r="O192" s="77"/>
      <c r="P192" s="77"/>
    </row>
    <row r="193" spans="1:16" s="11" customFormat="1" ht="9">
      <c r="A193" s="453"/>
      <c r="B193" s="453"/>
      <c r="C193" s="40">
        <v>4280</v>
      </c>
      <c r="D193" s="39" t="s">
        <v>195</v>
      </c>
      <c r="E193" s="77">
        <v>100</v>
      </c>
      <c r="F193" s="77">
        <v>85</v>
      </c>
      <c r="G193" s="77">
        <v>100</v>
      </c>
      <c r="H193" s="77">
        <v>85</v>
      </c>
      <c r="I193" s="77"/>
      <c r="J193" s="77"/>
      <c r="K193" s="77"/>
      <c r="L193" s="77"/>
      <c r="M193" s="77"/>
      <c r="N193" s="77"/>
      <c r="O193" s="77"/>
      <c r="P193" s="77"/>
    </row>
    <row r="194" spans="1:16" s="11" customFormat="1" ht="18">
      <c r="A194" s="453"/>
      <c r="B194" s="453"/>
      <c r="C194" s="40">
        <v>4440</v>
      </c>
      <c r="D194" s="39" t="s">
        <v>204</v>
      </c>
      <c r="E194" s="77">
        <v>4320</v>
      </c>
      <c r="F194" s="77">
        <v>4319.8599999999997</v>
      </c>
      <c r="G194" s="77">
        <v>4320</v>
      </c>
      <c r="H194" s="77">
        <v>4319.8599999999997</v>
      </c>
      <c r="I194" s="77"/>
      <c r="J194" s="77"/>
      <c r="K194" s="77"/>
      <c r="L194" s="77"/>
      <c r="M194" s="77"/>
      <c r="N194" s="77"/>
      <c r="O194" s="77"/>
      <c r="P194" s="77"/>
    </row>
    <row r="195" spans="1:16" s="11" customFormat="1" ht="9">
      <c r="A195" s="453"/>
      <c r="B195" s="41">
        <v>80110</v>
      </c>
      <c r="C195" s="41"/>
      <c r="D195" s="88" t="s">
        <v>239</v>
      </c>
      <c r="E195" s="91">
        <f t="shared" ref="E195:J195" si="15">SUM(E196:E216)</f>
        <v>1703826</v>
      </c>
      <c r="F195" s="91">
        <f t="shared" si="15"/>
        <v>1599105.01</v>
      </c>
      <c r="G195" s="91">
        <f t="shared" si="15"/>
        <v>1703826</v>
      </c>
      <c r="H195" s="91">
        <f t="shared" si="15"/>
        <v>1599105.01</v>
      </c>
      <c r="I195" s="91">
        <f t="shared" si="15"/>
        <v>1306421</v>
      </c>
      <c r="J195" s="91">
        <f t="shared" si="15"/>
        <v>1242102.53</v>
      </c>
      <c r="K195" s="91"/>
      <c r="L195" s="91"/>
      <c r="M195" s="91"/>
      <c r="N195" s="91"/>
      <c r="O195" s="91"/>
      <c r="P195" s="91"/>
    </row>
    <row r="196" spans="1:16" s="11" customFormat="1" ht="18">
      <c r="A196" s="453"/>
      <c r="B196" s="453"/>
      <c r="C196" s="40">
        <v>3020</v>
      </c>
      <c r="D196" s="92" t="s">
        <v>187</v>
      </c>
      <c r="E196" s="93">
        <v>68652</v>
      </c>
      <c r="F196" s="93">
        <v>64356.33</v>
      </c>
      <c r="G196" s="93">
        <v>68652</v>
      </c>
      <c r="H196" s="93">
        <v>64356.33</v>
      </c>
      <c r="I196" s="93"/>
      <c r="J196" s="93"/>
      <c r="K196" s="93"/>
      <c r="L196" s="93"/>
      <c r="M196" s="93"/>
      <c r="N196" s="93"/>
      <c r="O196" s="93"/>
      <c r="P196" s="93"/>
    </row>
    <row r="197" spans="1:16" s="11" customFormat="1" ht="9">
      <c r="A197" s="453"/>
      <c r="B197" s="453"/>
      <c r="C197" s="40">
        <v>3240</v>
      </c>
      <c r="D197" s="39" t="s">
        <v>234</v>
      </c>
      <c r="E197" s="77">
        <v>5012</v>
      </c>
      <c r="F197" s="77">
        <v>5012</v>
      </c>
      <c r="G197" s="77">
        <v>5012</v>
      </c>
      <c r="H197" s="77">
        <v>5012</v>
      </c>
      <c r="I197" s="77"/>
      <c r="J197" s="77"/>
      <c r="K197" s="77"/>
      <c r="L197" s="77"/>
      <c r="M197" s="77"/>
      <c r="N197" s="77"/>
      <c r="O197" s="77"/>
      <c r="P197" s="77"/>
    </row>
    <row r="198" spans="1:16" s="11" customFormat="1" ht="18">
      <c r="A198" s="453"/>
      <c r="B198" s="453"/>
      <c r="C198" s="40">
        <v>4010</v>
      </c>
      <c r="D198" s="39" t="s">
        <v>178</v>
      </c>
      <c r="E198" s="77">
        <v>1001414</v>
      </c>
      <c r="F198" s="77">
        <v>961726.05</v>
      </c>
      <c r="G198" s="77">
        <v>1001414</v>
      </c>
      <c r="H198" s="77">
        <v>961726.05</v>
      </c>
      <c r="I198" s="77">
        <v>1001414</v>
      </c>
      <c r="J198" s="77">
        <v>961726.05</v>
      </c>
      <c r="K198" s="77"/>
      <c r="L198" s="77"/>
      <c r="M198" s="77"/>
      <c r="N198" s="77"/>
      <c r="O198" s="77"/>
      <c r="P198" s="77"/>
    </row>
    <row r="199" spans="1:16" s="11" customFormat="1" ht="18">
      <c r="A199" s="453"/>
      <c r="B199" s="453"/>
      <c r="C199" s="40">
        <v>4040</v>
      </c>
      <c r="D199" s="39" t="s">
        <v>189</v>
      </c>
      <c r="E199" s="77">
        <v>78050</v>
      </c>
      <c r="F199" s="77">
        <v>70240.2</v>
      </c>
      <c r="G199" s="77">
        <v>78050</v>
      </c>
      <c r="H199" s="77">
        <v>70240.2</v>
      </c>
      <c r="I199" s="77">
        <v>78050</v>
      </c>
      <c r="J199" s="77">
        <v>70240.2</v>
      </c>
      <c r="K199" s="77"/>
      <c r="L199" s="77"/>
      <c r="M199" s="77"/>
      <c r="N199" s="77"/>
      <c r="O199" s="77"/>
      <c r="P199" s="77"/>
    </row>
    <row r="200" spans="1:16" s="11" customFormat="1" ht="18">
      <c r="A200" s="453"/>
      <c r="B200" s="453"/>
      <c r="C200" s="40">
        <v>4110</v>
      </c>
      <c r="D200" s="39" t="s">
        <v>140</v>
      </c>
      <c r="E200" s="77">
        <v>195582</v>
      </c>
      <c r="F200" s="77">
        <v>185176.01</v>
      </c>
      <c r="G200" s="77">
        <v>195582</v>
      </c>
      <c r="H200" s="77">
        <v>185176.01</v>
      </c>
      <c r="I200" s="77">
        <v>195582</v>
      </c>
      <c r="J200" s="77">
        <v>185176.01</v>
      </c>
      <c r="K200" s="77"/>
      <c r="L200" s="77"/>
      <c r="M200" s="77"/>
      <c r="N200" s="77"/>
      <c r="O200" s="77"/>
      <c r="P200" s="77"/>
    </row>
    <row r="201" spans="1:16" s="11" customFormat="1" ht="9">
      <c r="A201" s="453"/>
      <c r="B201" s="453"/>
      <c r="C201" s="40">
        <v>4120</v>
      </c>
      <c r="D201" s="39" t="s">
        <v>142</v>
      </c>
      <c r="E201" s="77">
        <v>27875</v>
      </c>
      <c r="F201" s="77">
        <v>24960.27</v>
      </c>
      <c r="G201" s="77">
        <v>27875</v>
      </c>
      <c r="H201" s="77">
        <v>24960.27</v>
      </c>
      <c r="I201" s="77">
        <v>27875</v>
      </c>
      <c r="J201" s="77">
        <v>24960.27</v>
      </c>
      <c r="K201" s="77"/>
      <c r="L201" s="77"/>
      <c r="M201" s="77"/>
      <c r="N201" s="77"/>
      <c r="O201" s="77"/>
      <c r="P201" s="77"/>
    </row>
    <row r="202" spans="1:16" s="11" customFormat="1" ht="9">
      <c r="A202" s="453"/>
      <c r="B202" s="453"/>
      <c r="C202" s="40">
        <v>4170</v>
      </c>
      <c r="D202" s="39" t="s">
        <v>213</v>
      </c>
      <c r="E202" s="77">
        <v>3500</v>
      </c>
      <c r="F202" s="77">
        <v>0</v>
      </c>
      <c r="G202" s="77">
        <v>3500</v>
      </c>
      <c r="H202" s="77">
        <v>0</v>
      </c>
      <c r="I202" s="77">
        <v>3500</v>
      </c>
      <c r="J202" s="77">
        <v>0</v>
      </c>
      <c r="K202" s="77"/>
      <c r="L202" s="77"/>
      <c r="M202" s="77"/>
      <c r="N202" s="77"/>
      <c r="O202" s="77"/>
      <c r="P202" s="77"/>
    </row>
    <row r="203" spans="1:16" s="11" customFormat="1" ht="18">
      <c r="A203" s="453"/>
      <c r="B203" s="453"/>
      <c r="C203" s="40">
        <v>4210</v>
      </c>
      <c r="D203" s="39" t="s">
        <v>146</v>
      </c>
      <c r="E203" s="77">
        <v>42480</v>
      </c>
      <c r="F203" s="77">
        <v>20912.12</v>
      </c>
      <c r="G203" s="77">
        <v>42480</v>
      </c>
      <c r="H203" s="77">
        <v>20912.12</v>
      </c>
      <c r="I203" s="77"/>
      <c r="J203" s="77"/>
      <c r="K203" s="77"/>
      <c r="L203" s="77"/>
      <c r="M203" s="77"/>
      <c r="N203" s="77"/>
      <c r="O203" s="77"/>
      <c r="P203" s="77"/>
    </row>
    <row r="204" spans="1:16" s="11" customFormat="1" ht="18">
      <c r="A204" s="162"/>
      <c r="B204" s="162"/>
      <c r="C204" s="162">
        <v>4240</v>
      </c>
      <c r="D204" s="39" t="s">
        <v>193</v>
      </c>
      <c r="E204" s="77">
        <v>3000</v>
      </c>
      <c r="F204" s="77">
        <v>0</v>
      </c>
      <c r="G204" s="77">
        <v>3000</v>
      </c>
      <c r="H204" s="77">
        <v>0</v>
      </c>
      <c r="I204" s="77"/>
      <c r="J204" s="77"/>
      <c r="K204" s="77"/>
      <c r="L204" s="77"/>
      <c r="M204" s="77"/>
      <c r="N204" s="77"/>
      <c r="O204" s="77"/>
      <c r="P204" s="77"/>
    </row>
    <row r="205" spans="1:16" s="11" customFormat="1" ht="9">
      <c r="A205" s="453"/>
      <c r="B205" s="453"/>
      <c r="C205" s="40">
        <v>4260</v>
      </c>
      <c r="D205" s="39" t="s">
        <v>166</v>
      </c>
      <c r="E205" s="77">
        <v>139731</v>
      </c>
      <c r="F205" s="77">
        <v>139451.43</v>
      </c>
      <c r="G205" s="77">
        <v>139731</v>
      </c>
      <c r="H205" s="77">
        <v>139451.43</v>
      </c>
      <c r="I205" s="77"/>
      <c r="J205" s="77"/>
      <c r="K205" s="77"/>
      <c r="L205" s="77"/>
      <c r="M205" s="77"/>
      <c r="N205" s="77"/>
      <c r="O205" s="77"/>
      <c r="P205" s="77"/>
    </row>
    <row r="206" spans="1:16" s="11" customFormat="1" ht="9">
      <c r="A206" s="453"/>
      <c r="B206" s="453"/>
      <c r="C206" s="40">
        <v>4270</v>
      </c>
      <c r="D206" s="39" t="s">
        <v>168</v>
      </c>
      <c r="E206" s="77">
        <v>18000</v>
      </c>
      <c r="F206" s="77">
        <v>16333.2</v>
      </c>
      <c r="G206" s="77">
        <v>18000</v>
      </c>
      <c r="H206" s="77">
        <v>16333.2</v>
      </c>
      <c r="I206" s="77"/>
      <c r="J206" s="77"/>
      <c r="K206" s="77"/>
      <c r="L206" s="77"/>
      <c r="M206" s="77"/>
      <c r="N206" s="77"/>
      <c r="O206" s="77"/>
      <c r="P206" s="77"/>
    </row>
    <row r="207" spans="1:16" s="11" customFormat="1" ht="9">
      <c r="A207" s="453"/>
      <c r="B207" s="453"/>
      <c r="C207" s="40">
        <v>4280</v>
      </c>
      <c r="D207" s="39" t="s">
        <v>195</v>
      </c>
      <c r="E207" s="77">
        <v>2500</v>
      </c>
      <c r="F207" s="77">
        <v>1670</v>
      </c>
      <c r="G207" s="77">
        <v>2500</v>
      </c>
      <c r="H207" s="77">
        <v>1670</v>
      </c>
      <c r="I207" s="77"/>
      <c r="J207" s="77"/>
      <c r="K207" s="77"/>
      <c r="L207" s="77"/>
      <c r="M207" s="77"/>
      <c r="N207" s="77"/>
      <c r="O207" s="77"/>
      <c r="P207" s="77"/>
    </row>
    <row r="208" spans="1:16" s="11" customFormat="1" ht="9">
      <c r="A208" s="453"/>
      <c r="B208" s="453"/>
      <c r="C208" s="40">
        <v>4300</v>
      </c>
      <c r="D208" s="39" t="s">
        <v>148</v>
      </c>
      <c r="E208" s="77">
        <v>44000</v>
      </c>
      <c r="F208" s="77">
        <v>40349.75</v>
      </c>
      <c r="G208" s="77">
        <v>44000</v>
      </c>
      <c r="H208" s="77">
        <v>40349.75</v>
      </c>
      <c r="I208" s="77"/>
      <c r="J208" s="77"/>
      <c r="K208" s="77"/>
      <c r="L208" s="77"/>
      <c r="M208" s="77"/>
      <c r="N208" s="77"/>
      <c r="O208" s="77"/>
      <c r="P208" s="77"/>
    </row>
    <row r="209" spans="1:16" s="11" customFormat="1" ht="18">
      <c r="A209" s="453"/>
      <c r="B209" s="453"/>
      <c r="C209" s="40">
        <v>4350</v>
      </c>
      <c r="D209" s="39" t="s">
        <v>197</v>
      </c>
      <c r="E209" s="77">
        <v>2500</v>
      </c>
      <c r="F209" s="77">
        <v>2366.66</v>
      </c>
      <c r="G209" s="77">
        <v>2500</v>
      </c>
      <c r="H209" s="77">
        <v>2366.66</v>
      </c>
      <c r="I209" s="77"/>
      <c r="J209" s="77"/>
      <c r="K209" s="77"/>
      <c r="L209" s="77"/>
      <c r="M209" s="77"/>
      <c r="N209" s="77"/>
      <c r="O209" s="77"/>
      <c r="P209" s="77"/>
    </row>
    <row r="210" spans="1:16" s="11" customFormat="1" ht="36">
      <c r="A210" s="453"/>
      <c r="B210" s="453"/>
      <c r="C210" s="40">
        <v>4360</v>
      </c>
      <c r="D210" s="39" t="s">
        <v>235</v>
      </c>
      <c r="E210" s="77">
        <v>2100</v>
      </c>
      <c r="F210" s="77">
        <v>1920.53</v>
      </c>
      <c r="G210" s="77">
        <v>2100</v>
      </c>
      <c r="H210" s="77">
        <v>1920.53</v>
      </c>
      <c r="I210" s="77"/>
      <c r="J210" s="77"/>
      <c r="K210" s="77"/>
      <c r="L210" s="77"/>
      <c r="M210" s="77"/>
      <c r="N210" s="77"/>
      <c r="O210" s="77"/>
      <c r="P210" s="77"/>
    </row>
    <row r="211" spans="1:16" s="11" customFormat="1" ht="36">
      <c r="A211" s="453"/>
      <c r="B211" s="453"/>
      <c r="C211" s="40">
        <v>4370</v>
      </c>
      <c r="D211" s="39" t="s">
        <v>199</v>
      </c>
      <c r="E211" s="77">
        <v>3800</v>
      </c>
      <c r="F211" s="77">
        <v>2811.21</v>
      </c>
      <c r="G211" s="77">
        <v>3800</v>
      </c>
      <c r="H211" s="77">
        <v>2811.21</v>
      </c>
      <c r="I211" s="77"/>
      <c r="J211" s="77"/>
      <c r="K211" s="77"/>
      <c r="L211" s="77"/>
      <c r="M211" s="77"/>
      <c r="N211" s="77"/>
      <c r="O211" s="77"/>
      <c r="P211" s="77"/>
    </row>
    <row r="212" spans="1:16" s="11" customFormat="1" ht="9">
      <c r="A212" s="453"/>
      <c r="B212" s="453"/>
      <c r="C212" s="40">
        <v>4410</v>
      </c>
      <c r="D212" s="39" t="s">
        <v>201</v>
      </c>
      <c r="E212" s="77">
        <v>4000</v>
      </c>
      <c r="F212" s="77">
        <v>2500.25</v>
      </c>
      <c r="G212" s="77">
        <v>4000</v>
      </c>
      <c r="H212" s="77">
        <v>2500.25</v>
      </c>
      <c r="I212" s="77"/>
      <c r="J212" s="77"/>
      <c r="K212" s="77"/>
      <c r="L212" s="77"/>
      <c r="M212" s="77"/>
      <c r="N212" s="77"/>
      <c r="O212" s="77"/>
      <c r="P212" s="77"/>
    </row>
    <row r="213" spans="1:16" s="11" customFormat="1" ht="9">
      <c r="A213" s="453"/>
      <c r="B213" s="453"/>
      <c r="C213" s="40">
        <v>4430</v>
      </c>
      <c r="D213" s="39" t="s">
        <v>150</v>
      </c>
      <c r="E213" s="77">
        <v>2500</v>
      </c>
      <c r="F213" s="77">
        <v>1564</v>
      </c>
      <c r="G213" s="77">
        <v>2500</v>
      </c>
      <c r="H213" s="77">
        <v>1564</v>
      </c>
      <c r="I213" s="77"/>
      <c r="J213" s="77"/>
      <c r="K213" s="77"/>
      <c r="L213" s="77"/>
      <c r="M213" s="77"/>
      <c r="N213" s="77"/>
      <c r="O213" s="77"/>
      <c r="P213" s="77"/>
    </row>
    <row r="214" spans="1:16" s="11" customFormat="1" ht="18">
      <c r="A214" s="453"/>
      <c r="B214" s="453"/>
      <c r="C214" s="40">
        <v>4440</v>
      </c>
      <c r="D214" s="39" t="s">
        <v>204</v>
      </c>
      <c r="E214" s="77">
        <v>54610</v>
      </c>
      <c r="F214" s="77">
        <v>54610</v>
      </c>
      <c r="G214" s="77">
        <v>54610</v>
      </c>
      <c r="H214" s="77">
        <v>54610</v>
      </c>
      <c r="I214" s="77"/>
      <c r="J214" s="77"/>
      <c r="K214" s="77"/>
      <c r="L214" s="77"/>
      <c r="M214" s="77"/>
      <c r="N214" s="77"/>
      <c r="O214" s="77"/>
      <c r="P214" s="77"/>
    </row>
    <row r="215" spans="1:16" s="11" customFormat="1" ht="9">
      <c r="A215" s="453"/>
      <c r="B215" s="453"/>
      <c r="C215" s="242">
        <v>4480</v>
      </c>
      <c r="D215" s="39" t="s">
        <v>55</v>
      </c>
      <c r="E215" s="77">
        <v>2520</v>
      </c>
      <c r="F215" s="77">
        <v>2520</v>
      </c>
      <c r="G215" s="77">
        <v>2520</v>
      </c>
      <c r="H215" s="77">
        <v>2520</v>
      </c>
      <c r="I215" s="77"/>
      <c r="J215" s="77"/>
      <c r="K215" s="77"/>
      <c r="L215" s="77"/>
      <c r="M215" s="77"/>
      <c r="N215" s="77"/>
      <c r="O215" s="77"/>
      <c r="P215" s="77"/>
    </row>
    <row r="216" spans="1:16" s="11" customFormat="1" ht="27">
      <c r="A216" s="453"/>
      <c r="B216" s="453"/>
      <c r="C216" s="40">
        <v>4700</v>
      </c>
      <c r="D216" s="39" t="s">
        <v>184</v>
      </c>
      <c r="E216" s="77">
        <v>2000</v>
      </c>
      <c r="F216" s="77">
        <v>625</v>
      </c>
      <c r="G216" s="77">
        <v>2000</v>
      </c>
      <c r="H216" s="77">
        <v>625</v>
      </c>
      <c r="I216" s="77"/>
      <c r="J216" s="77"/>
      <c r="K216" s="77"/>
      <c r="L216" s="77"/>
      <c r="M216" s="77"/>
      <c r="N216" s="77"/>
      <c r="O216" s="77"/>
      <c r="P216" s="77"/>
    </row>
    <row r="217" spans="1:16" s="11" customFormat="1" ht="9">
      <c r="A217" s="453"/>
      <c r="B217" s="94">
        <v>80113</v>
      </c>
      <c r="C217" s="94"/>
      <c r="D217" s="88" t="s">
        <v>240</v>
      </c>
      <c r="E217" s="91">
        <f t="shared" ref="E217:J217" si="16">SUM(E218:E229)</f>
        <v>585235</v>
      </c>
      <c r="F217" s="91">
        <f t="shared" si="16"/>
        <v>434442.28</v>
      </c>
      <c r="G217" s="91">
        <f t="shared" si="16"/>
        <v>455235</v>
      </c>
      <c r="H217" s="91">
        <f t="shared" si="16"/>
        <v>434442.28</v>
      </c>
      <c r="I217" s="91">
        <f t="shared" si="16"/>
        <v>93285</v>
      </c>
      <c r="J217" s="91">
        <f t="shared" si="16"/>
        <v>84185.87</v>
      </c>
      <c r="K217" s="91"/>
      <c r="L217" s="91"/>
      <c r="M217" s="91"/>
      <c r="N217" s="91"/>
      <c r="O217" s="91">
        <f>SUM(O218:O229)</f>
        <v>130000</v>
      </c>
      <c r="P217" s="91">
        <f>SUM(P218:P229)</f>
        <v>0</v>
      </c>
    </row>
    <row r="218" spans="1:16" s="11" customFormat="1" ht="18">
      <c r="A218" s="453"/>
      <c r="B218" s="453"/>
      <c r="C218" s="40">
        <v>3020</v>
      </c>
      <c r="D218" s="39" t="s">
        <v>187</v>
      </c>
      <c r="E218" s="77">
        <v>914</v>
      </c>
      <c r="F218" s="77">
        <v>911.8</v>
      </c>
      <c r="G218" s="77">
        <v>914</v>
      </c>
      <c r="H218" s="77">
        <v>911.8</v>
      </c>
      <c r="I218" s="77"/>
      <c r="J218" s="77"/>
      <c r="K218" s="77"/>
      <c r="L218" s="77"/>
      <c r="M218" s="77"/>
      <c r="N218" s="77"/>
      <c r="O218" s="77"/>
      <c r="P218" s="77"/>
    </row>
    <row r="219" spans="1:16" s="11" customFormat="1" ht="18">
      <c r="A219" s="453"/>
      <c r="B219" s="453"/>
      <c r="C219" s="40">
        <v>4010</v>
      </c>
      <c r="D219" s="39" t="s">
        <v>178</v>
      </c>
      <c r="E219" s="77">
        <v>59363</v>
      </c>
      <c r="F219" s="77">
        <v>55464.6</v>
      </c>
      <c r="G219" s="77">
        <v>59363</v>
      </c>
      <c r="H219" s="77">
        <v>55464.6</v>
      </c>
      <c r="I219" s="77">
        <v>59363</v>
      </c>
      <c r="J219" s="77">
        <v>55464.6</v>
      </c>
      <c r="K219" s="77"/>
      <c r="L219" s="77"/>
      <c r="M219" s="77"/>
      <c r="N219" s="77"/>
      <c r="O219" s="77"/>
      <c r="P219" s="77"/>
    </row>
    <row r="220" spans="1:16" s="11" customFormat="1" ht="18">
      <c r="A220" s="453"/>
      <c r="B220" s="453"/>
      <c r="C220" s="40">
        <v>4040</v>
      </c>
      <c r="D220" s="39" t="s">
        <v>237</v>
      </c>
      <c r="E220" s="77">
        <v>5011</v>
      </c>
      <c r="F220" s="77">
        <v>4467.26</v>
      </c>
      <c r="G220" s="77">
        <v>5011</v>
      </c>
      <c r="H220" s="77">
        <v>4467.26</v>
      </c>
      <c r="I220" s="77">
        <v>5011</v>
      </c>
      <c r="J220" s="77">
        <v>4467.26</v>
      </c>
      <c r="K220" s="77"/>
      <c r="L220" s="77"/>
      <c r="M220" s="77"/>
      <c r="N220" s="77"/>
      <c r="O220" s="77"/>
      <c r="P220" s="77"/>
    </row>
    <row r="221" spans="1:16" s="11" customFormat="1" ht="18">
      <c r="A221" s="453"/>
      <c r="B221" s="453"/>
      <c r="C221" s="40">
        <v>4110</v>
      </c>
      <c r="D221" s="39" t="s">
        <v>140</v>
      </c>
      <c r="E221" s="77">
        <v>13917</v>
      </c>
      <c r="F221" s="77">
        <v>11625.98</v>
      </c>
      <c r="G221" s="77">
        <v>13917</v>
      </c>
      <c r="H221" s="77">
        <v>11625.98</v>
      </c>
      <c r="I221" s="77">
        <v>13917</v>
      </c>
      <c r="J221" s="77">
        <v>11625.98</v>
      </c>
      <c r="K221" s="77"/>
      <c r="L221" s="77"/>
      <c r="M221" s="77"/>
      <c r="N221" s="77"/>
      <c r="O221" s="77"/>
      <c r="P221" s="77"/>
    </row>
    <row r="222" spans="1:16" s="11" customFormat="1" ht="9">
      <c r="A222" s="453"/>
      <c r="B222" s="453"/>
      <c r="C222" s="40">
        <v>4120</v>
      </c>
      <c r="D222" s="39" t="s">
        <v>142</v>
      </c>
      <c r="E222" s="77">
        <v>1994</v>
      </c>
      <c r="F222" s="77">
        <v>1497.04</v>
      </c>
      <c r="G222" s="77">
        <v>1994</v>
      </c>
      <c r="H222" s="77">
        <v>1497.04</v>
      </c>
      <c r="I222" s="77">
        <v>1994</v>
      </c>
      <c r="J222" s="77">
        <v>1497.04</v>
      </c>
      <c r="K222" s="77"/>
      <c r="L222" s="77"/>
      <c r="M222" s="77"/>
      <c r="N222" s="77"/>
      <c r="O222" s="77"/>
      <c r="P222" s="77"/>
    </row>
    <row r="223" spans="1:16" s="11" customFormat="1" ht="9">
      <c r="A223" s="453"/>
      <c r="B223" s="453"/>
      <c r="C223" s="40">
        <v>4170</v>
      </c>
      <c r="D223" s="39" t="s">
        <v>213</v>
      </c>
      <c r="E223" s="77">
        <v>13000</v>
      </c>
      <c r="F223" s="77">
        <v>11130.99</v>
      </c>
      <c r="G223" s="77">
        <v>13000</v>
      </c>
      <c r="H223" s="77">
        <v>11130.99</v>
      </c>
      <c r="I223" s="77">
        <v>13000</v>
      </c>
      <c r="J223" s="77">
        <v>11130.99</v>
      </c>
      <c r="K223" s="77"/>
      <c r="L223" s="77"/>
      <c r="M223" s="77"/>
      <c r="N223" s="77"/>
      <c r="O223" s="77"/>
      <c r="P223" s="77"/>
    </row>
    <row r="224" spans="1:16" s="11" customFormat="1" ht="18">
      <c r="A224" s="453"/>
      <c r="B224" s="453"/>
      <c r="C224" s="40">
        <v>4210</v>
      </c>
      <c r="D224" s="39" t="s">
        <v>146</v>
      </c>
      <c r="E224" s="77">
        <v>108000</v>
      </c>
      <c r="F224" s="77">
        <v>102073.91</v>
      </c>
      <c r="G224" s="77">
        <v>108000</v>
      </c>
      <c r="H224" s="77">
        <v>102073.91</v>
      </c>
      <c r="I224" s="77"/>
      <c r="J224" s="77"/>
      <c r="K224" s="77"/>
      <c r="L224" s="77"/>
      <c r="M224" s="77"/>
      <c r="N224" s="77"/>
      <c r="O224" s="77"/>
      <c r="P224" s="77"/>
    </row>
    <row r="225" spans="1:16" s="11" customFormat="1" ht="9">
      <c r="A225" s="453"/>
      <c r="B225" s="453"/>
      <c r="C225" s="40">
        <v>4300</v>
      </c>
      <c r="D225" s="39" t="s">
        <v>148</v>
      </c>
      <c r="E225" s="77">
        <v>241700</v>
      </c>
      <c r="F225" s="77">
        <v>237046.34</v>
      </c>
      <c r="G225" s="77">
        <v>241700</v>
      </c>
      <c r="H225" s="77">
        <v>237046.34</v>
      </c>
      <c r="I225" s="77"/>
      <c r="J225" s="77"/>
      <c r="K225" s="77"/>
      <c r="L225" s="77"/>
      <c r="M225" s="77"/>
      <c r="N225" s="77"/>
      <c r="O225" s="77"/>
      <c r="P225" s="77"/>
    </row>
    <row r="226" spans="1:16" s="11" customFormat="1" ht="9">
      <c r="A226" s="453"/>
      <c r="B226" s="453"/>
      <c r="C226" s="40">
        <v>4430</v>
      </c>
      <c r="D226" s="39" t="s">
        <v>150</v>
      </c>
      <c r="E226" s="77">
        <v>5000</v>
      </c>
      <c r="F226" s="77">
        <v>4674.5</v>
      </c>
      <c r="G226" s="77">
        <v>5000</v>
      </c>
      <c r="H226" s="77">
        <v>4674.5</v>
      </c>
      <c r="I226" s="77"/>
      <c r="J226" s="77"/>
      <c r="K226" s="77"/>
      <c r="L226" s="77"/>
      <c r="M226" s="77"/>
      <c r="N226" s="77"/>
      <c r="O226" s="77"/>
      <c r="P226" s="77"/>
    </row>
    <row r="227" spans="1:16" s="11" customFormat="1" ht="18">
      <c r="A227" s="453"/>
      <c r="B227" s="453"/>
      <c r="C227" s="40">
        <v>4440</v>
      </c>
      <c r="D227" s="39" t="s">
        <v>204</v>
      </c>
      <c r="E227" s="77">
        <v>2321</v>
      </c>
      <c r="F227" s="77">
        <v>2187.86</v>
      </c>
      <c r="G227" s="77">
        <v>2321</v>
      </c>
      <c r="H227" s="77">
        <v>2187.86</v>
      </c>
      <c r="I227" s="77"/>
      <c r="J227" s="77"/>
      <c r="K227" s="77"/>
      <c r="L227" s="77"/>
      <c r="M227" s="77"/>
      <c r="N227" s="77"/>
      <c r="O227" s="77"/>
      <c r="P227" s="77"/>
    </row>
    <row r="228" spans="1:16" s="11" customFormat="1" ht="27">
      <c r="A228" s="453"/>
      <c r="B228" s="144"/>
      <c r="C228" s="144">
        <v>4500</v>
      </c>
      <c r="D228" s="39" t="s">
        <v>366</v>
      </c>
      <c r="E228" s="77">
        <v>4015</v>
      </c>
      <c r="F228" s="77">
        <v>3362</v>
      </c>
      <c r="G228" s="77">
        <v>4015</v>
      </c>
      <c r="H228" s="77">
        <v>3362</v>
      </c>
      <c r="I228" s="77"/>
      <c r="J228" s="77"/>
      <c r="K228" s="77"/>
      <c r="L228" s="77"/>
      <c r="M228" s="77"/>
      <c r="N228" s="77"/>
      <c r="O228" s="77"/>
      <c r="P228" s="77"/>
    </row>
    <row r="229" spans="1:16" s="11" customFormat="1" ht="27">
      <c r="A229" s="453"/>
      <c r="B229" s="242"/>
      <c r="C229" s="242">
        <v>6060</v>
      </c>
      <c r="D229" s="39" t="s">
        <v>260</v>
      </c>
      <c r="E229" s="77">
        <v>130000</v>
      </c>
      <c r="F229" s="77">
        <v>0</v>
      </c>
      <c r="G229" s="77">
        <v>0</v>
      </c>
      <c r="H229" s="77">
        <v>0</v>
      </c>
      <c r="I229" s="77"/>
      <c r="J229" s="77"/>
      <c r="K229" s="77"/>
      <c r="L229" s="77"/>
      <c r="M229" s="77"/>
      <c r="N229" s="77"/>
      <c r="O229" s="77">
        <v>130000</v>
      </c>
      <c r="P229" s="77">
        <v>0</v>
      </c>
    </row>
    <row r="230" spans="1:16" s="11" customFormat="1" ht="18">
      <c r="A230" s="453"/>
      <c r="B230" s="94">
        <v>80146</v>
      </c>
      <c r="C230" s="94"/>
      <c r="D230" s="88" t="s">
        <v>241</v>
      </c>
      <c r="E230" s="91">
        <f>SUM(E231:E232)</f>
        <v>19980</v>
      </c>
      <c r="F230" s="91">
        <f>SUM(F231:F232)</f>
        <v>12743.380000000001</v>
      </c>
      <c r="G230" s="91">
        <f>SUM(G231:G232)</f>
        <v>19980</v>
      </c>
      <c r="H230" s="91">
        <f>SUM(H231:H232)</f>
        <v>12743.380000000001</v>
      </c>
      <c r="I230" s="91"/>
      <c r="J230" s="91"/>
      <c r="K230" s="91"/>
      <c r="L230" s="91"/>
      <c r="M230" s="91"/>
      <c r="N230" s="91"/>
      <c r="O230" s="91"/>
      <c r="P230" s="91"/>
    </row>
    <row r="231" spans="1:16" s="11" customFormat="1" ht="9">
      <c r="A231" s="453"/>
      <c r="B231" s="453"/>
      <c r="C231" s="40">
        <v>4410</v>
      </c>
      <c r="D231" s="39" t="s">
        <v>201</v>
      </c>
      <c r="E231" s="77">
        <v>11980</v>
      </c>
      <c r="F231" s="77">
        <v>4769.6400000000003</v>
      </c>
      <c r="G231" s="77">
        <v>11980</v>
      </c>
      <c r="H231" s="77">
        <v>4769.6400000000003</v>
      </c>
      <c r="I231" s="77"/>
      <c r="J231" s="77"/>
      <c r="K231" s="77"/>
      <c r="L231" s="77"/>
      <c r="M231" s="77"/>
      <c r="N231" s="77"/>
      <c r="O231" s="77"/>
      <c r="P231" s="77"/>
    </row>
    <row r="232" spans="1:16" s="11" customFormat="1" ht="27">
      <c r="A232" s="453"/>
      <c r="B232" s="453"/>
      <c r="C232" s="40">
        <v>4700</v>
      </c>
      <c r="D232" s="39" t="s">
        <v>184</v>
      </c>
      <c r="E232" s="77">
        <v>8000</v>
      </c>
      <c r="F232" s="77">
        <v>7973.74</v>
      </c>
      <c r="G232" s="77">
        <v>8000</v>
      </c>
      <c r="H232" s="77">
        <v>7973.74</v>
      </c>
      <c r="I232" s="77"/>
      <c r="J232" s="77"/>
      <c r="K232" s="77"/>
      <c r="L232" s="77"/>
      <c r="M232" s="77"/>
      <c r="N232" s="77"/>
      <c r="O232" s="77"/>
      <c r="P232" s="77"/>
    </row>
    <row r="233" spans="1:16" s="11" customFormat="1" ht="9">
      <c r="A233" s="453"/>
      <c r="B233" s="94">
        <v>80195</v>
      </c>
      <c r="C233" s="94"/>
      <c r="D233" s="88" t="s">
        <v>15</v>
      </c>
      <c r="E233" s="91">
        <f t="shared" ref="E233:J233" si="17">SUM(E234:E239)</f>
        <v>602754</v>
      </c>
      <c r="F233" s="91">
        <f t="shared" si="17"/>
        <v>555452.02</v>
      </c>
      <c r="G233" s="91">
        <f t="shared" si="17"/>
        <v>107754</v>
      </c>
      <c r="H233" s="91">
        <f t="shared" si="17"/>
        <v>61372.149999999994</v>
      </c>
      <c r="I233" s="91">
        <f t="shared" si="17"/>
        <v>901</v>
      </c>
      <c r="J233" s="91">
        <f t="shared" si="17"/>
        <v>900.3</v>
      </c>
      <c r="K233" s="91"/>
      <c r="L233" s="91"/>
      <c r="M233" s="91"/>
      <c r="N233" s="91"/>
      <c r="O233" s="91">
        <f>SUM(O235:O239)</f>
        <v>495000</v>
      </c>
      <c r="P233" s="91">
        <f>SUM(P235:P239)</f>
        <v>494079.87</v>
      </c>
    </row>
    <row r="234" spans="1:16" s="11" customFormat="1" ht="9">
      <c r="A234" s="453"/>
      <c r="B234" s="163"/>
      <c r="C234" s="163">
        <v>4170</v>
      </c>
      <c r="D234" s="164" t="s">
        <v>213</v>
      </c>
      <c r="E234" s="93">
        <v>901</v>
      </c>
      <c r="F234" s="93">
        <v>900.3</v>
      </c>
      <c r="G234" s="93">
        <v>901</v>
      </c>
      <c r="H234" s="93">
        <v>900.3</v>
      </c>
      <c r="I234" s="93">
        <v>901</v>
      </c>
      <c r="J234" s="93">
        <v>900.3</v>
      </c>
      <c r="K234" s="93"/>
      <c r="L234" s="93"/>
      <c r="M234" s="93"/>
      <c r="N234" s="93"/>
      <c r="O234" s="93"/>
      <c r="P234" s="93"/>
    </row>
    <row r="235" spans="1:16" s="11" customFormat="1" ht="18">
      <c r="A235" s="453"/>
      <c r="B235" s="453"/>
      <c r="C235" s="40">
        <v>4210</v>
      </c>
      <c r="D235" s="39" t="s">
        <v>146</v>
      </c>
      <c r="E235" s="77">
        <v>7000</v>
      </c>
      <c r="F235" s="77">
        <v>4336.08</v>
      </c>
      <c r="G235" s="77">
        <v>7000</v>
      </c>
      <c r="H235" s="77">
        <v>4336.08</v>
      </c>
      <c r="I235" s="77"/>
      <c r="J235" s="77"/>
      <c r="K235" s="77"/>
      <c r="L235" s="77"/>
      <c r="M235" s="77"/>
      <c r="N235" s="77"/>
      <c r="O235" s="77"/>
      <c r="P235" s="77"/>
    </row>
    <row r="236" spans="1:16" s="11" customFormat="1" ht="9">
      <c r="A236" s="453"/>
      <c r="B236" s="453"/>
      <c r="C236" s="40">
        <v>4300</v>
      </c>
      <c r="D236" s="39" t="s">
        <v>148</v>
      </c>
      <c r="E236" s="77">
        <v>11099</v>
      </c>
      <c r="F236" s="77">
        <v>12</v>
      </c>
      <c r="G236" s="77">
        <v>11099</v>
      </c>
      <c r="H236" s="77">
        <v>12</v>
      </c>
      <c r="I236" s="77"/>
      <c r="J236" s="77"/>
      <c r="K236" s="77"/>
      <c r="L236" s="77"/>
      <c r="M236" s="77"/>
      <c r="N236" s="77"/>
      <c r="O236" s="77"/>
      <c r="P236" s="77"/>
    </row>
    <row r="237" spans="1:16" s="11" customFormat="1" ht="9">
      <c r="A237" s="453"/>
      <c r="B237" s="453"/>
      <c r="C237" s="40">
        <v>4580</v>
      </c>
      <c r="D237" s="39" t="s">
        <v>93</v>
      </c>
      <c r="E237" s="77">
        <v>85000</v>
      </c>
      <c r="F237" s="77">
        <v>56123.77</v>
      </c>
      <c r="G237" s="77">
        <v>85000</v>
      </c>
      <c r="H237" s="77">
        <v>56123.77</v>
      </c>
      <c r="I237" s="77"/>
      <c r="J237" s="77"/>
      <c r="K237" s="77"/>
      <c r="L237" s="77"/>
      <c r="M237" s="77"/>
      <c r="N237" s="77"/>
      <c r="O237" s="77"/>
      <c r="P237" s="77"/>
    </row>
    <row r="238" spans="1:16" s="11" customFormat="1" ht="9">
      <c r="A238" s="453"/>
      <c r="B238" s="453"/>
      <c r="C238" s="40">
        <v>4810</v>
      </c>
      <c r="D238" s="39" t="s">
        <v>217</v>
      </c>
      <c r="E238" s="77">
        <v>3754</v>
      </c>
      <c r="F238" s="77">
        <v>0</v>
      </c>
      <c r="G238" s="77">
        <v>3754</v>
      </c>
      <c r="H238" s="77">
        <v>0</v>
      </c>
      <c r="I238" s="77"/>
      <c r="J238" s="77"/>
      <c r="K238" s="77"/>
      <c r="L238" s="77"/>
      <c r="M238" s="77"/>
      <c r="N238" s="77"/>
      <c r="O238" s="77"/>
      <c r="P238" s="77"/>
    </row>
    <row r="239" spans="1:16" s="11" customFormat="1" ht="18">
      <c r="A239" s="453"/>
      <c r="B239" s="453"/>
      <c r="C239" s="40">
        <v>6050</v>
      </c>
      <c r="D239" s="39" t="s">
        <v>162</v>
      </c>
      <c r="E239" s="77">
        <v>495000</v>
      </c>
      <c r="F239" s="77">
        <v>494079.87</v>
      </c>
      <c r="G239" s="77"/>
      <c r="H239" s="77"/>
      <c r="I239" s="77"/>
      <c r="J239" s="77"/>
      <c r="K239" s="77"/>
      <c r="L239" s="77"/>
      <c r="M239" s="77"/>
      <c r="N239" s="77"/>
      <c r="O239" s="77">
        <v>495000</v>
      </c>
      <c r="P239" s="77">
        <v>494079.87</v>
      </c>
    </row>
    <row r="240" spans="1:16" s="79" customFormat="1" ht="9">
      <c r="A240" s="84">
        <v>851</v>
      </c>
      <c r="B240" s="95"/>
      <c r="C240" s="95"/>
      <c r="D240" s="96" t="s">
        <v>100</v>
      </c>
      <c r="E240" s="91">
        <f t="shared" ref="E240:J240" si="18">SUM(E241,E243)</f>
        <v>53000</v>
      </c>
      <c r="F240" s="91">
        <f t="shared" si="18"/>
        <v>50234.39</v>
      </c>
      <c r="G240" s="91">
        <f t="shared" si="18"/>
        <v>53000</v>
      </c>
      <c r="H240" s="91">
        <f t="shared" si="18"/>
        <v>50234.39</v>
      </c>
      <c r="I240" s="91">
        <f t="shared" si="18"/>
        <v>29300</v>
      </c>
      <c r="J240" s="91">
        <f t="shared" si="18"/>
        <v>28043.84</v>
      </c>
      <c r="K240" s="91"/>
      <c r="L240" s="91"/>
      <c r="M240" s="91"/>
      <c r="N240" s="91"/>
      <c r="O240" s="91"/>
      <c r="P240" s="91"/>
    </row>
    <row r="241" spans="1:16" s="11" customFormat="1" ht="9">
      <c r="A241" s="453"/>
      <c r="B241" s="94">
        <v>85153</v>
      </c>
      <c r="C241" s="94"/>
      <c r="D241" s="88" t="s">
        <v>242</v>
      </c>
      <c r="E241" s="91">
        <f>E242</f>
        <v>2000</v>
      </c>
      <c r="F241" s="91">
        <f>F242</f>
        <v>1756</v>
      </c>
      <c r="G241" s="91">
        <f>G242</f>
        <v>2000</v>
      </c>
      <c r="H241" s="91">
        <f>H242</f>
        <v>1756</v>
      </c>
      <c r="I241" s="91"/>
      <c r="J241" s="91"/>
      <c r="K241" s="91"/>
      <c r="L241" s="91"/>
      <c r="M241" s="91"/>
      <c r="N241" s="91"/>
      <c r="O241" s="91"/>
      <c r="P241" s="91"/>
    </row>
    <row r="242" spans="1:16" s="11" customFormat="1" ht="9">
      <c r="A242" s="453"/>
      <c r="B242" s="40"/>
      <c r="C242" s="40">
        <v>4300</v>
      </c>
      <c r="D242" s="39" t="s">
        <v>148</v>
      </c>
      <c r="E242" s="77">
        <v>2000</v>
      </c>
      <c r="F242" s="77">
        <v>1756</v>
      </c>
      <c r="G242" s="77">
        <v>2000</v>
      </c>
      <c r="H242" s="77">
        <v>1756</v>
      </c>
      <c r="I242" s="77"/>
      <c r="J242" s="77"/>
      <c r="K242" s="77"/>
      <c r="L242" s="77"/>
      <c r="M242" s="77"/>
      <c r="N242" s="77"/>
      <c r="O242" s="77"/>
      <c r="P242" s="77"/>
    </row>
    <row r="243" spans="1:16" s="11" customFormat="1" ht="9">
      <c r="A243" s="453"/>
      <c r="B243" s="41">
        <v>85154</v>
      </c>
      <c r="C243" s="41"/>
      <c r="D243" s="88" t="s">
        <v>243</v>
      </c>
      <c r="E243" s="91">
        <f t="shared" ref="E243:J243" si="19">SUM(E244:E247)</f>
        <v>51000</v>
      </c>
      <c r="F243" s="91">
        <f t="shared" si="19"/>
        <v>48478.39</v>
      </c>
      <c r="G243" s="91">
        <f t="shared" si="19"/>
        <v>51000</v>
      </c>
      <c r="H243" s="91">
        <f t="shared" si="19"/>
        <v>48478.39</v>
      </c>
      <c r="I243" s="91">
        <f t="shared" si="19"/>
        <v>29300</v>
      </c>
      <c r="J243" s="91">
        <f t="shared" si="19"/>
        <v>28043.84</v>
      </c>
      <c r="K243" s="91"/>
      <c r="L243" s="91"/>
      <c r="M243" s="91"/>
      <c r="N243" s="91"/>
      <c r="O243" s="91"/>
      <c r="P243" s="91"/>
    </row>
    <row r="244" spans="1:16" s="11" customFormat="1" ht="18">
      <c r="A244" s="453"/>
      <c r="B244" s="453"/>
      <c r="C244" s="40">
        <v>4110</v>
      </c>
      <c r="D244" s="39" t="s">
        <v>140</v>
      </c>
      <c r="E244" s="77">
        <v>3043</v>
      </c>
      <c r="F244" s="77">
        <v>1786.95</v>
      </c>
      <c r="G244" s="77">
        <v>3043</v>
      </c>
      <c r="H244" s="77">
        <v>1786.95</v>
      </c>
      <c r="I244" s="77">
        <v>3043</v>
      </c>
      <c r="J244" s="77">
        <v>1786.95</v>
      </c>
      <c r="K244" s="77"/>
      <c r="L244" s="77"/>
      <c r="M244" s="77"/>
      <c r="N244" s="77"/>
      <c r="O244" s="77"/>
      <c r="P244" s="77"/>
    </row>
    <row r="245" spans="1:16" s="11" customFormat="1" ht="9">
      <c r="A245" s="453"/>
      <c r="B245" s="453"/>
      <c r="C245" s="40">
        <v>4170</v>
      </c>
      <c r="D245" s="39" t="s">
        <v>213</v>
      </c>
      <c r="E245" s="77">
        <v>26257</v>
      </c>
      <c r="F245" s="77">
        <v>26256.89</v>
      </c>
      <c r="G245" s="77">
        <v>26257</v>
      </c>
      <c r="H245" s="77">
        <v>26256.89</v>
      </c>
      <c r="I245" s="77">
        <v>26257</v>
      </c>
      <c r="J245" s="77">
        <v>26256.89</v>
      </c>
      <c r="K245" s="77"/>
      <c r="L245" s="77"/>
      <c r="M245" s="77"/>
      <c r="N245" s="77"/>
      <c r="O245" s="77"/>
      <c r="P245" s="77"/>
    </row>
    <row r="246" spans="1:16" s="11" customFormat="1" ht="18">
      <c r="A246" s="453"/>
      <c r="B246" s="453"/>
      <c r="C246" s="40">
        <v>4210</v>
      </c>
      <c r="D246" s="39" t="s">
        <v>146</v>
      </c>
      <c r="E246" s="77">
        <v>6200</v>
      </c>
      <c r="F246" s="77">
        <v>5799.35</v>
      </c>
      <c r="G246" s="77">
        <v>6200</v>
      </c>
      <c r="H246" s="77">
        <v>5799.35</v>
      </c>
      <c r="I246" s="77"/>
      <c r="J246" s="77"/>
      <c r="K246" s="77" t="s">
        <v>348</v>
      </c>
      <c r="L246" s="77"/>
      <c r="M246" s="77"/>
      <c r="N246" s="77"/>
      <c r="O246" s="77"/>
      <c r="P246" s="77"/>
    </row>
    <row r="247" spans="1:16" s="11" customFormat="1" ht="9">
      <c r="A247" s="453"/>
      <c r="B247" s="453"/>
      <c r="C247" s="40">
        <v>4300</v>
      </c>
      <c r="D247" s="39" t="s">
        <v>148</v>
      </c>
      <c r="E247" s="77">
        <v>15500</v>
      </c>
      <c r="F247" s="77">
        <v>14635.2</v>
      </c>
      <c r="G247" s="77">
        <v>15500</v>
      </c>
      <c r="H247" s="77">
        <v>14635.2</v>
      </c>
      <c r="I247" s="77"/>
      <c r="J247" s="77"/>
      <c r="K247" s="77"/>
      <c r="L247" s="77"/>
      <c r="M247" s="77"/>
      <c r="N247" s="77"/>
      <c r="O247" s="77"/>
      <c r="P247" s="77"/>
    </row>
    <row r="248" spans="1:16" s="79" customFormat="1" ht="9">
      <c r="A248" s="84">
        <v>852</v>
      </c>
      <c r="B248" s="84"/>
      <c r="C248" s="84"/>
      <c r="D248" s="81" t="s">
        <v>101</v>
      </c>
      <c r="E248" s="100">
        <f t="shared" ref="E248:J248" si="20">SUM(E249,E251,E257,E265,E267,E269,E271,E273,E291,E295)</f>
        <v>3125177</v>
      </c>
      <c r="F248" s="100">
        <f t="shared" si="20"/>
        <v>2876258.43</v>
      </c>
      <c r="G248" s="100">
        <f t="shared" si="20"/>
        <v>3125177</v>
      </c>
      <c r="H248" s="100">
        <f t="shared" si="20"/>
        <v>2876258.43</v>
      </c>
      <c r="I248" s="100">
        <f t="shared" si="20"/>
        <v>616778</v>
      </c>
      <c r="J248" s="100">
        <f t="shared" si="20"/>
        <v>610001.80000000005</v>
      </c>
      <c r="K248" s="100"/>
      <c r="L248" s="100"/>
      <c r="M248" s="100"/>
      <c r="N248" s="100"/>
      <c r="O248" s="100"/>
      <c r="P248" s="100"/>
    </row>
    <row r="249" spans="1:16" s="79" customFormat="1" ht="9">
      <c r="A249" s="84"/>
      <c r="B249" s="84">
        <v>85202</v>
      </c>
      <c r="C249" s="84"/>
      <c r="D249" s="215" t="s">
        <v>454</v>
      </c>
      <c r="E249" s="100">
        <f>E250</f>
        <v>252000</v>
      </c>
      <c r="F249" s="100">
        <f>F250</f>
        <v>196887.25</v>
      </c>
      <c r="G249" s="100">
        <f>G250</f>
        <v>252000</v>
      </c>
      <c r="H249" s="100">
        <f>H250</f>
        <v>196887.25</v>
      </c>
      <c r="I249" s="100"/>
      <c r="J249" s="100"/>
      <c r="K249" s="100"/>
      <c r="L249" s="100"/>
      <c r="M249" s="100"/>
      <c r="N249" s="100"/>
      <c r="O249" s="100"/>
      <c r="P249" s="100"/>
    </row>
    <row r="250" spans="1:16" s="79" customFormat="1" ht="36">
      <c r="A250" s="213"/>
      <c r="B250" s="213"/>
      <c r="C250" s="213">
        <v>4330</v>
      </c>
      <c r="D250" s="206" t="s">
        <v>248</v>
      </c>
      <c r="E250" s="93">
        <v>252000</v>
      </c>
      <c r="F250" s="93">
        <v>196887.25</v>
      </c>
      <c r="G250" s="93">
        <v>252000</v>
      </c>
      <c r="H250" s="93">
        <v>196887.25</v>
      </c>
      <c r="I250" s="93"/>
      <c r="J250" s="93"/>
      <c r="K250" s="93"/>
      <c r="L250" s="93"/>
      <c r="M250" s="93"/>
      <c r="N250" s="93"/>
      <c r="O250" s="93"/>
      <c r="P250" s="93"/>
    </row>
    <row r="251" spans="1:16" s="79" customFormat="1" ht="21" customHeight="1">
      <c r="A251" s="213"/>
      <c r="B251" s="214">
        <v>85206</v>
      </c>
      <c r="C251" s="214"/>
      <c r="D251" s="215"/>
      <c r="E251" s="100">
        <f t="shared" ref="E251:J251" si="21">SUM(E252:E256)</f>
        <v>44553</v>
      </c>
      <c r="F251" s="100">
        <f t="shared" si="21"/>
        <v>29874.07</v>
      </c>
      <c r="G251" s="100">
        <f t="shared" si="21"/>
        <v>44553</v>
      </c>
      <c r="H251" s="100">
        <f t="shared" si="21"/>
        <v>29874.07</v>
      </c>
      <c r="I251" s="100">
        <f t="shared" si="21"/>
        <v>26173</v>
      </c>
      <c r="J251" s="100">
        <f t="shared" si="21"/>
        <v>25860.09</v>
      </c>
      <c r="K251" s="100"/>
      <c r="L251" s="100"/>
      <c r="M251" s="100"/>
      <c r="N251" s="100"/>
      <c r="O251" s="100"/>
      <c r="P251" s="100"/>
    </row>
    <row r="252" spans="1:16" s="79" customFormat="1" ht="14.25" customHeight="1">
      <c r="A252" s="213"/>
      <c r="B252" s="213"/>
      <c r="C252" s="216">
        <v>3110</v>
      </c>
      <c r="D252" s="206" t="s">
        <v>245</v>
      </c>
      <c r="E252" s="93">
        <v>16680</v>
      </c>
      <c r="F252" s="93">
        <v>2313.98</v>
      </c>
      <c r="G252" s="93">
        <v>16680</v>
      </c>
      <c r="H252" s="93">
        <v>2313.98</v>
      </c>
      <c r="I252" s="93"/>
      <c r="J252" s="93"/>
      <c r="K252" s="93"/>
      <c r="L252" s="93"/>
      <c r="M252" s="93"/>
      <c r="N252" s="93"/>
      <c r="O252" s="93"/>
      <c r="P252" s="93"/>
    </row>
    <row r="253" spans="1:16" s="79" customFormat="1" ht="20.25" customHeight="1">
      <c r="A253" s="213"/>
      <c r="B253" s="213"/>
      <c r="C253" s="216">
        <v>4110</v>
      </c>
      <c r="D253" s="206" t="s">
        <v>397</v>
      </c>
      <c r="E253" s="93">
        <v>3638</v>
      </c>
      <c r="F253" s="93">
        <v>3457.19</v>
      </c>
      <c r="G253" s="93">
        <v>3638</v>
      </c>
      <c r="H253" s="93">
        <v>3457.19</v>
      </c>
      <c r="I253" s="93">
        <v>3638</v>
      </c>
      <c r="J253" s="93">
        <v>3457.19</v>
      </c>
      <c r="K253" s="93"/>
      <c r="L253" s="93"/>
      <c r="M253" s="93"/>
      <c r="N253" s="93"/>
      <c r="O253" s="93"/>
      <c r="P253" s="93"/>
    </row>
    <row r="254" spans="1:16" s="79" customFormat="1" ht="14.25" customHeight="1">
      <c r="A254" s="213"/>
      <c r="B254" s="213"/>
      <c r="C254" s="216">
        <v>4120</v>
      </c>
      <c r="D254" s="206" t="s">
        <v>142</v>
      </c>
      <c r="E254" s="93">
        <v>535</v>
      </c>
      <c r="F254" s="93">
        <v>491.99</v>
      </c>
      <c r="G254" s="93">
        <v>535</v>
      </c>
      <c r="H254" s="93">
        <v>491.99</v>
      </c>
      <c r="I254" s="93">
        <v>535</v>
      </c>
      <c r="J254" s="93">
        <v>491.99</v>
      </c>
      <c r="K254" s="93"/>
      <c r="L254" s="93"/>
      <c r="M254" s="93"/>
      <c r="N254" s="93"/>
      <c r="O254" s="93"/>
      <c r="P254" s="93"/>
    </row>
    <row r="255" spans="1:16" s="79" customFormat="1" ht="14.25" customHeight="1">
      <c r="A255" s="213"/>
      <c r="B255" s="213"/>
      <c r="C255" s="216">
        <v>4170</v>
      </c>
      <c r="D255" s="206" t="s">
        <v>398</v>
      </c>
      <c r="E255" s="93">
        <v>22000</v>
      </c>
      <c r="F255" s="93">
        <v>21910.91</v>
      </c>
      <c r="G255" s="93">
        <v>22000</v>
      </c>
      <c r="H255" s="93">
        <v>21910.91</v>
      </c>
      <c r="I255" s="93">
        <v>22000</v>
      </c>
      <c r="J255" s="93">
        <v>21910.91</v>
      </c>
      <c r="K255" s="93"/>
      <c r="L255" s="93"/>
      <c r="M255" s="93"/>
      <c r="N255" s="93"/>
      <c r="O255" s="93"/>
      <c r="P255" s="93"/>
    </row>
    <row r="256" spans="1:16" s="79" customFormat="1" ht="14.25" customHeight="1">
      <c r="A256" s="213"/>
      <c r="B256" s="213"/>
      <c r="C256" s="216">
        <v>4210</v>
      </c>
      <c r="D256" s="206" t="s">
        <v>146</v>
      </c>
      <c r="E256" s="93">
        <v>1700</v>
      </c>
      <c r="F256" s="93">
        <v>1700</v>
      </c>
      <c r="G256" s="93">
        <v>1700</v>
      </c>
      <c r="H256" s="93">
        <v>1700</v>
      </c>
      <c r="I256" s="93"/>
      <c r="J256" s="93"/>
      <c r="K256" s="93"/>
      <c r="L256" s="93"/>
      <c r="M256" s="93"/>
      <c r="N256" s="93"/>
      <c r="O256" s="93"/>
      <c r="P256" s="93"/>
    </row>
    <row r="257" spans="1:16" s="11" customFormat="1" ht="54">
      <c r="A257" s="453"/>
      <c r="B257" s="94">
        <v>85212</v>
      </c>
      <c r="C257" s="94"/>
      <c r="D257" s="88" t="s">
        <v>102</v>
      </c>
      <c r="E257" s="91">
        <f t="shared" ref="E257:J257" si="22">SUM(E258:E264)</f>
        <v>1676740</v>
      </c>
      <c r="F257" s="91">
        <f t="shared" si="22"/>
        <v>1590807.4200000002</v>
      </c>
      <c r="G257" s="91">
        <f t="shared" si="22"/>
        <v>1676740</v>
      </c>
      <c r="H257" s="91">
        <f t="shared" si="22"/>
        <v>1590807.4200000002</v>
      </c>
      <c r="I257" s="91">
        <f t="shared" si="22"/>
        <v>100721</v>
      </c>
      <c r="J257" s="91">
        <f t="shared" si="22"/>
        <v>98202.98</v>
      </c>
      <c r="K257" s="91"/>
      <c r="L257" s="91"/>
      <c r="M257" s="91"/>
      <c r="N257" s="91"/>
      <c r="O257" s="91"/>
      <c r="P257" s="91"/>
    </row>
    <row r="258" spans="1:16" s="11" customFormat="1" ht="72">
      <c r="A258" s="453"/>
      <c r="B258" s="453"/>
      <c r="C258" s="40">
        <v>2910</v>
      </c>
      <c r="D258" s="39" t="s">
        <v>244</v>
      </c>
      <c r="E258" s="77">
        <v>2500</v>
      </c>
      <c r="F258" s="77">
        <v>2300.96</v>
      </c>
      <c r="G258" s="77">
        <v>2500</v>
      </c>
      <c r="H258" s="77">
        <v>2300.96</v>
      </c>
      <c r="I258" s="77"/>
      <c r="J258" s="77"/>
      <c r="K258" s="77"/>
      <c r="L258" s="77"/>
      <c r="M258" s="77"/>
      <c r="N258" s="77"/>
      <c r="O258" s="77"/>
      <c r="P258" s="77"/>
    </row>
    <row r="259" spans="1:16" s="11" customFormat="1" ht="9">
      <c r="A259" s="453"/>
      <c r="B259" s="453"/>
      <c r="C259" s="40">
        <v>3110</v>
      </c>
      <c r="D259" s="39" t="s">
        <v>245</v>
      </c>
      <c r="E259" s="77">
        <v>1570519</v>
      </c>
      <c r="F259" s="77">
        <v>1488520.83</v>
      </c>
      <c r="G259" s="77">
        <v>1570519</v>
      </c>
      <c r="H259" s="77">
        <v>1488520.83</v>
      </c>
      <c r="I259" s="77"/>
      <c r="J259" s="77"/>
      <c r="K259" s="77"/>
      <c r="L259" s="77"/>
      <c r="M259" s="77"/>
      <c r="N259" s="77"/>
      <c r="O259" s="77"/>
      <c r="P259" s="77"/>
    </row>
    <row r="260" spans="1:16" s="11" customFormat="1" ht="18">
      <c r="A260" s="453"/>
      <c r="B260" s="453"/>
      <c r="C260" s="40">
        <v>4010</v>
      </c>
      <c r="D260" s="39" t="s">
        <v>178</v>
      </c>
      <c r="E260" s="77">
        <v>40829</v>
      </c>
      <c r="F260" s="77">
        <v>38345.06</v>
      </c>
      <c r="G260" s="77">
        <v>40829</v>
      </c>
      <c r="H260" s="77">
        <v>38345.06</v>
      </c>
      <c r="I260" s="77">
        <v>40829</v>
      </c>
      <c r="J260" s="77">
        <v>38345.06</v>
      </c>
      <c r="K260" s="77"/>
      <c r="L260" s="77"/>
      <c r="M260" s="77"/>
      <c r="N260" s="77"/>
      <c r="O260" s="77"/>
      <c r="P260" s="77"/>
    </row>
    <row r="261" spans="1:16" s="11" customFormat="1" ht="18">
      <c r="A261" s="453"/>
      <c r="B261" s="453"/>
      <c r="C261" s="40">
        <v>4110</v>
      </c>
      <c r="D261" s="39" t="s">
        <v>140</v>
      </c>
      <c r="E261" s="77">
        <v>58800</v>
      </c>
      <c r="F261" s="77">
        <v>58775.94</v>
      </c>
      <c r="G261" s="77">
        <v>58800</v>
      </c>
      <c r="H261" s="77">
        <v>58775.94</v>
      </c>
      <c r="I261" s="77">
        <v>58800</v>
      </c>
      <c r="J261" s="77">
        <v>58775.94</v>
      </c>
      <c r="K261" s="77"/>
      <c r="L261" s="77"/>
      <c r="M261" s="77"/>
      <c r="N261" s="77"/>
      <c r="O261" s="77"/>
      <c r="P261" s="77"/>
    </row>
    <row r="262" spans="1:16" s="11" customFormat="1" ht="9">
      <c r="A262" s="453"/>
      <c r="B262" s="453"/>
      <c r="C262" s="40">
        <v>4120</v>
      </c>
      <c r="D262" s="39" t="s">
        <v>142</v>
      </c>
      <c r="E262" s="77">
        <v>1092</v>
      </c>
      <c r="F262" s="77">
        <v>1081.98</v>
      </c>
      <c r="G262" s="77">
        <v>1092</v>
      </c>
      <c r="H262" s="77">
        <v>1081.98</v>
      </c>
      <c r="I262" s="77">
        <v>1092</v>
      </c>
      <c r="J262" s="77">
        <v>1081.98</v>
      </c>
      <c r="K262" s="77"/>
      <c r="L262" s="77"/>
      <c r="M262" s="77"/>
      <c r="N262" s="77"/>
      <c r="O262" s="77"/>
      <c r="P262" s="77"/>
    </row>
    <row r="263" spans="1:16" s="11" customFormat="1" ht="9">
      <c r="A263" s="453"/>
      <c r="B263" s="453"/>
      <c r="C263" s="40">
        <v>4300</v>
      </c>
      <c r="D263" s="39" t="s">
        <v>148</v>
      </c>
      <c r="E263" s="77">
        <v>2000</v>
      </c>
      <c r="F263" s="77">
        <v>1135.0999999999999</v>
      </c>
      <c r="G263" s="77">
        <v>2000</v>
      </c>
      <c r="H263" s="77">
        <v>1135.0999999999999</v>
      </c>
      <c r="I263" s="77"/>
      <c r="J263" s="77"/>
      <c r="K263" s="77"/>
      <c r="L263" s="77"/>
      <c r="M263" s="77"/>
      <c r="N263" s="77"/>
      <c r="O263" s="77"/>
      <c r="P263" s="77"/>
    </row>
    <row r="264" spans="1:16" s="11" customFormat="1" ht="72">
      <c r="A264" s="453"/>
      <c r="B264" s="453"/>
      <c r="C264" s="40">
        <v>4560</v>
      </c>
      <c r="D264" s="39" t="s">
        <v>246</v>
      </c>
      <c r="E264" s="77">
        <v>1000</v>
      </c>
      <c r="F264" s="77">
        <v>647.54999999999995</v>
      </c>
      <c r="G264" s="77">
        <v>1000</v>
      </c>
      <c r="H264" s="77">
        <v>647.54999999999995</v>
      </c>
      <c r="I264" s="77"/>
      <c r="J264" s="77"/>
      <c r="K264" s="77"/>
      <c r="L264" s="77"/>
      <c r="M264" s="77"/>
      <c r="N264" s="77"/>
      <c r="O264" s="77"/>
      <c r="P264" s="77"/>
    </row>
    <row r="265" spans="1:16" s="11" customFormat="1" ht="72">
      <c r="A265" s="453"/>
      <c r="B265" s="41">
        <v>85213</v>
      </c>
      <c r="C265" s="41"/>
      <c r="D265" s="88" t="s">
        <v>247</v>
      </c>
      <c r="E265" s="91">
        <f>E266</f>
        <v>21600</v>
      </c>
      <c r="F265" s="91">
        <f>F266</f>
        <v>20496.13</v>
      </c>
      <c r="G265" s="91">
        <f>G266</f>
        <v>21600</v>
      </c>
      <c r="H265" s="91">
        <f>H266</f>
        <v>20496.13</v>
      </c>
      <c r="I265" s="91"/>
      <c r="J265" s="91"/>
      <c r="K265" s="91"/>
      <c r="L265" s="91"/>
      <c r="M265" s="91"/>
      <c r="N265" s="91"/>
      <c r="O265" s="91"/>
      <c r="P265" s="91"/>
    </row>
    <row r="266" spans="1:16" s="11" customFormat="1" ht="18">
      <c r="A266" s="453"/>
      <c r="B266" s="40"/>
      <c r="C266" s="40">
        <v>4130</v>
      </c>
      <c r="D266" s="39" t="s">
        <v>140</v>
      </c>
      <c r="E266" s="77">
        <v>21600</v>
      </c>
      <c r="F266" s="77">
        <v>20496.13</v>
      </c>
      <c r="G266" s="77">
        <v>21600</v>
      </c>
      <c r="H266" s="77">
        <v>20496.13</v>
      </c>
      <c r="I266" s="77"/>
      <c r="J266" s="77"/>
      <c r="K266" s="77"/>
      <c r="L266" s="77"/>
      <c r="M266" s="77"/>
      <c r="N266" s="77"/>
      <c r="O266" s="77"/>
      <c r="P266" s="77"/>
    </row>
    <row r="267" spans="1:16" s="11" customFormat="1" ht="27">
      <c r="A267" s="453"/>
      <c r="B267" s="41">
        <v>85214</v>
      </c>
      <c r="C267" s="41"/>
      <c r="D267" s="88" t="s">
        <v>109</v>
      </c>
      <c r="E267" s="91">
        <f>SUM(E268:E268)</f>
        <v>159200</v>
      </c>
      <c r="F267" s="91">
        <f>SUM(F268:F268)</f>
        <v>132162.66</v>
      </c>
      <c r="G267" s="91">
        <f>SUM(G268:G268)</f>
        <v>159200</v>
      </c>
      <c r="H267" s="91">
        <f>SUM(H268:H268)</f>
        <v>132162.66</v>
      </c>
      <c r="I267" s="91"/>
      <c r="J267" s="91"/>
      <c r="K267" s="91"/>
      <c r="L267" s="91"/>
      <c r="M267" s="91"/>
      <c r="N267" s="91"/>
      <c r="O267" s="91"/>
      <c r="P267" s="91"/>
    </row>
    <row r="268" spans="1:16" s="11" customFormat="1" ht="9">
      <c r="A268" s="453"/>
      <c r="B268" s="242"/>
      <c r="C268" s="40">
        <v>3110</v>
      </c>
      <c r="D268" s="39" t="s">
        <v>245</v>
      </c>
      <c r="E268" s="77">
        <v>159200</v>
      </c>
      <c r="F268" s="77">
        <v>132162.66</v>
      </c>
      <c r="G268" s="77">
        <v>159200</v>
      </c>
      <c r="H268" s="77">
        <v>132162.66</v>
      </c>
      <c r="I268" s="77"/>
      <c r="J268" s="77"/>
      <c r="K268" s="77"/>
      <c r="L268" s="77"/>
      <c r="M268" s="77"/>
      <c r="N268" s="77"/>
      <c r="O268" s="77"/>
      <c r="P268" s="77"/>
    </row>
    <row r="269" spans="1:16" s="11" customFormat="1" ht="9">
      <c r="A269" s="453"/>
      <c r="B269" s="41">
        <v>85215</v>
      </c>
      <c r="C269" s="41"/>
      <c r="D269" s="88" t="s">
        <v>249</v>
      </c>
      <c r="E269" s="91">
        <f>E270</f>
        <v>122000</v>
      </c>
      <c r="F269" s="91">
        <f>F270</f>
        <v>115130.29</v>
      </c>
      <c r="G269" s="91">
        <f>G270</f>
        <v>122000</v>
      </c>
      <c r="H269" s="91">
        <f>H270</f>
        <v>115130.29</v>
      </c>
      <c r="I269" s="91"/>
      <c r="J269" s="91"/>
      <c r="K269" s="91"/>
      <c r="L269" s="91"/>
      <c r="M269" s="91"/>
      <c r="N269" s="91"/>
      <c r="O269" s="91"/>
      <c r="P269" s="91"/>
    </row>
    <row r="270" spans="1:16" s="11" customFormat="1" ht="9">
      <c r="A270" s="453"/>
      <c r="B270" s="40"/>
      <c r="C270" s="40">
        <v>3110</v>
      </c>
      <c r="D270" s="39" t="s">
        <v>245</v>
      </c>
      <c r="E270" s="77">
        <v>122000</v>
      </c>
      <c r="F270" s="77">
        <v>115130.29</v>
      </c>
      <c r="G270" s="77">
        <v>122000</v>
      </c>
      <c r="H270" s="77">
        <v>115130.29</v>
      </c>
      <c r="I270" s="77"/>
      <c r="J270" s="77"/>
      <c r="K270" s="77"/>
      <c r="L270" s="77"/>
      <c r="M270" s="77"/>
      <c r="N270" s="77"/>
      <c r="O270" s="77"/>
      <c r="P270" s="77"/>
    </row>
    <row r="271" spans="1:16" s="11" customFormat="1" ht="9">
      <c r="A271" s="453"/>
      <c r="B271" s="41">
        <v>85216</v>
      </c>
      <c r="C271" s="41"/>
      <c r="D271" s="88" t="s">
        <v>110</v>
      </c>
      <c r="E271" s="91">
        <f>E272</f>
        <v>91202</v>
      </c>
      <c r="F271" s="91">
        <f>F272</f>
        <v>82944.84</v>
      </c>
      <c r="G271" s="91">
        <f>G272</f>
        <v>91202</v>
      </c>
      <c r="H271" s="91">
        <f>H272</f>
        <v>82944.84</v>
      </c>
      <c r="I271" s="91"/>
      <c r="J271" s="91"/>
      <c r="K271" s="91"/>
      <c r="L271" s="91"/>
      <c r="M271" s="91"/>
      <c r="N271" s="91"/>
      <c r="O271" s="91"/>
      <c r="P271" s="91"/>
    </row>
    <row r="272" spans="1:16" s="11" customFormat="1" ht="9">
      <c r="A272" s="453"/>
      <c r="B272" s="40"/>
      <c r="C272" s="40">
        <v>3110</v>
      </c>
      <c r="D272" s="39" t="s">
        <v>245</v>
      </c>
      <c r="E272" s="77">
        <v>91202</v>
      </c>
      <c r="F272" s="77">
        <v>82944.84</v>
      </c>
      <c r="G272" s="77">
        <v>91202</v>
      </c>
      <c r="H272" s="77">
        <v>82944.84</v>
      </c>
      <c r="I272" s="77"/>
      <c r="J272" s="77"/>
      <c r="K272" s="77"/>
      <c r="L272" s="77"/>
      <c r="M272" s="77"/>
      <c r="N272" s="77"/>
      <c r="O272" s="77"/>
      <c r="P272" s="77"/>
    </row>
    <row r="273" spans="1:16" s="11" customFormat="1" ht="9">
      <c r="A273" s="453"/>
      <c r="B273" s="41">
        <v>85219</v>
      </c>
      <c r="C273" s="41"/>
      <c r="D273" s="88" t="s">
        <v>111</v>
      </c>
      <c r="E273" s="91">
        <f t="shared" ref="E273:J273" si="23">SUM(E274:E290)</f>
        <v>459723</v>
      </c>
      <c r="F273" s="91">
        <f t="shared" si="23"/>
        <v>453682.77</v>
      </c>
      <c r="G273" s="91">
        <f t="shared" si="23"/>
        <v>459723</v>
      </c>
      <c r="H273" s="91">
        <f t="shared" si="23"/>
        <v>453682.77</v>
      </c>
      <c r="I273" s="91">
        <f t="shared" si="23"/>
        <v>392433</v>
      </c>
      <c r="J273" s="91">
        <f t="shared" si="23"/>
        <v>391293.85</v>
      </c>
      <c r="K273" s="91"/>
      <c r="L273" s="91"/>
      <c r="M273" s="91"/>
      <c r="N273" s="91"/>
      <c r="O273" s="91"/>
      <c r="P273" s="91"/>
    </row>
    <row r="274" spans="1:16" s="11" customFormat="1" ht="18">
      <c r="A274" s="453"/>
      <c r="B274" s="453"/>
      <c r="C274" s="40">
        <v>3020</v>
      </c>
      <c r="D274" s="39" t="s">
        <v>187</v>
      </c>
      <c r="E274" s="77">
        <v>1755</v>
      </c>
      <c r="F274" s="77">
        <v>1755</v>
      </c>
      <c r="G274" s="77">
        <v>1755</v>
      </c>
      <c r="H274" s="77">
        <v>1755</v>
      </c>
      <c r="I274" s="77"/>
      <c r="J274" s="77"/>
      <c r="K274" s="77"/>
      <c r="L274" s="77"/>
      <c r="M274" s="77"/>
      <c r="N274" s="77"/>
      <c r="O274" s="77"/>
      <c r="P274" s="77"/>
    </row>
    <row r="275" spans="1:16" ht="18">
      <c r="A275" s="453"/>
      <c r="B275" s="453"/>
      <c r="C275" s="40">
        <v>4010</v>
      </c>
      <c r="D275" s="39" t="s">
        <v>178</v>
      </c>
      <c r="E275" s="77">
        <v>288497</v>
      </c>
      <c r="F275" s="77">
        <v>288225.28999999998</v>
      </c>
      <c r="G275" s="77">
        <v>288497</v>
      </c>
      <c r="H275" s="77">
        <v>288225.28999999998</v>
      </c>
      <c r="I275" s="77">
        <v>288497</v>
      </c>
      <c r="J275" s="77">
        <v>288225.28999999998</v>
      </c>
      <c r="K275" s="77"/>
      <c r="L275" s="77"/>
      <c r="M275" s="77"/>
      <c r="N275" s="77"/>
      <c r="O275" s="77"/>
      <c r="P275" s="77"/>
    </row>
    <row r="276" spans="1:16" ht="18">
      <c r="A276" s="453"/>
      <c r="B276" s="453"/>
      <c r="C276" s="40">
        <v>4040</v>
      </c>
      <c r="D276" s="39" t="s">
        <v>237</v>
      </c>
      <c r="E276" s="77">
        <v>26411</v>
      </c>
      <c r="F276" s="77">
        <v>26410.3</v>
      </c>
      <c r="G276" s="77">
        <v>26411</v>
      </c>
      <c r="H276" s="77">
        <v>26410.3</v>
      </c>
      <c r="I276" s="77">
        <v>26411</v>
      </c>
      <c r="J276" s="77">
        <v>26410.3</v>
      </c>
      <c r="K276" s="77"/>
      <c r="L276" s="77"/>
      <c r="M276" s="77"/>
      <c r="N276" s="77"/>
      <c r="O276" s="77"/>
      <c r="P276" s="77"/>
    </row>
    <row r="277" spans="1:16" ht="18">
      <c r="A277" s="453"/>
      <c r="B277" s="453"/>
      <c r="C277" s="40">
        <v>4110</v>
      </c>
      <c r="D277" s="39" t="s">
        <v>140</v>
      </c>
      <c r="E277" s="77">
        <v>60799</v>
      </c>
      <c r="F277" s="77">
        <v>60757.82</v>
      </c>
      <c r="G277" s="77">
        <v>60799</v>
      </c>
      <c r="H277" s="77">
        <v>60757.82</v>
      </c>
      <c r="I277" s="77">
        <v>60799</v>
      </c>
      <c r="J277" s="77">
        <v>60757.82</v>
      </c>
      <c r="K277" s="77"/>
      <c r="L277" s="77"/>
      <c r="M277" s="77"/>
      <c r="N277" s="77"/>
      <c r="O277" s="77"/>
      <c r="P277" s="77"/>
    </row>
    <row r="278" spans="1:16">
      <c r="A278" s="453"/>
      <c r="B278" s="453"/>
      <c r="C278" s="38">
        <v>4120</v>
      </c>
      <c r="D278" s="39" t="s">
        <v>142</v>
      </c>
      <c r="E278" s="75">
        <v>6666</v>
      </c>
      <c r="F278" s="75">
        <v>6202.17</v>
      </c>
      <c r="G278" s="75">
        <v>6666</v>
      </c>
      <c r="H278" s="75">
        <v>6202.17</v>
      </c>
      <c r="I278" s="75">
        <v>6666</v>
      </c>
      <c r="J278" s="75">
        <v>6202.17</v>
      </c>
      <c r="K278" s="75"/>
      <c r="L278" s="75"/>
      <c r="M278" s="75"/>
      <c r="N278" s="75"/>
      <c r="O278" s="75"/>
      <c r="P278" s="75"/>
    </row>
    <row r="279" spans="1:16">
      <c r="A279" s="453"/>
      <c r="B279" s="453"/>
      <c r="C279" s="38">
        <v>4170</v>
      </c>
      <c r="D279" s="39" t="s">
        <v>213</v>
      </c>
      <c r="E279" s="75">
        <v>10060</v>
      </c>
      <c r="F279" s="75">
        <v>9698.27</v>
      </c>
      <c r="G279" s="75">
        <v>10060</v>
      </c>
      <c r="H279" s="75">
        <v>9698.27</v>
      </c>
      <c r="I279" s="75">
        <v>10060</v>
      </c>
      <c r="J279" s="75">
        <v>9698.27</v>
      </c>
      <c r="K279" s="75"/>
      <c r="L279" s="75"/>
      <c r="M279" s="75"/>
      <c r="N279" s="75"/>
      <c r="O279" s="75"/>
      <c r="P279" s="75"/>
    </row>
    <row r="280" spans="1:16" ht="18">
      <c r="A280" s="453"/>
      <c r="B280" s="453"/>
      <c r="C280" s="38">
        <v>4210</v>
      </c>
      <c r="D280" s="39" t="s">
        <v>146</v>
      </c>
      <c r="E280" s="75">
        <v>18070</v>
      </c>
      <c r="F280" s="75">
        <v>17456.78</v>
      </c>
      <c r="G280" s="75">
        <v>18070</v>
      </c>
      <c r="H280" s="75">
        <v>17456.78</v>
      </c>
      <c r="I280" s="75"/>
      <c r="J280" s="75"/>
      <c r="K280" s="75"/>
      <c r="L280" s="75"/>
      <c r="M280" s="75"/>
      <c r="N280" s="75"/>
      <c r="O280" s="75"/>
      <c r="P280" s="75"/>
    </row>
    <row r="281" spans="1:16">
      <c r="A281" s="453"/>
      <c r="B281" s="453"/>
      <c r="C281" s="40">
        <v>4280</v>
      </c>
      <c r="D281" s="39" t="s">
        <v>195</v>
      </c>
      <c r="E281" s="77">
        <v>513</v>
      </c>
      <c r="F281" s="77">
        <v>240</v>
      </c>
      <c r="G281" s="77">
        <v>513</v>
      </c>
      <c r="H281" s="77">
        <v>240</v>
      </c>
      <c r="I281" s="77"/>
      <c r="J281" s="77"/>
      <c r="K281" s="77"/>
      <c r="L281" s="77"/>
      <c r="M281" s="77"/>
      <c r="N281" s="77"/>
      <c r="O281" s="77"/>
      <c r="P281" s="77"/>
    </row>
    <row r="282" spans="1:16">
      <c r="A282" s="453"/>
      <c r="B282" s="453"/>
      <c r="C282" s="40">
        <v>4300</v>
      </c>
      <c r="D282" s="39" t="s">
        <v>148</v>
      </c>
      <c r="E282" s="77">
        <v>20540</v>
      </c>
      <c r="F282" s="77">
        <v>18273.13</v>
      </c>
      <c r="G282" s="77">
        <v>20540</v>
      </c>
      <c r="H282" s="77">
        <v>18273.13</v>
      </c>
      <c r="I282" s="77"/>
      <c r="J282" s="77"/>
      <c r="K282" s="77"/>
      <c r="L282" s="77"/>
      <c r="M282" s="77"/>
      <c r="N282" s="77"/>
      <c r="O282" s="77"/>
      <c r="P282" s="77"/>
    </row>
    <row r="283" spans="1:16" ht="36">
      <c r="A283" s="453"/>
      <c r="B283" s="453"/>
      <c r="C283" s="40">
        <v>4360</v>
      </c>
      <c r="D283" s="39" t="s">
        <v>235</v>
      </c>
      <c r="E283" s="77">
        <v>678</v>
      </c>
      <c r="F283" s="77">
        <v>622.38</v>
      </c>
      <c r="G283" s="77">
        <v>678</v>
      </c>
      <c r="H283" s="77">
        <v>622.38</v>
      </c>
      <c r="I283" s="77"/>
      <c r="J283" s="77"/>
      <c r="K283" s="77"/>
      <c r="L283" s="77"/>
      <c r="M283" s="77"/>
      <c r="N283" s="77"/>
      <c r="O283" s="77"/>
      <c r="P283" s="77"/>
    </row>
    <row r="284" spans="1:16" ht="36">
      <c r="A284" s="453"/>
      <c r="B284" s="453"/>
      <c r="C284" s="40">
        <v>4370</v>
      </c>
      <c r="D284" s="39" t="s">
        <v>199</v>
      </c>
      <c r="E284" s="77">
        <v>2342</v>
      </c>
      <c r="F284" s="77">
        <v>2131.08</v>
      </c>
      <c r="G284" s="77">
        <v>2342</v>
      </c>
      <c r="H284" s="77">
        <v>2131.08</v>
      </c>
      <c r="I284" s="77"/>
      <c r="J284" s="77"/>
      <c r="K284" s="77"/>
      <c r="L284" s="77"/>
      <c r="M284" s="77"/>
      <c r="N284" s="77"/>
      <c r="O284" s="77"/>
      <c r="P284" s="77"/>
    </row>
    <row r="285" spans="1:16" ht="27">
      <c r="A285" s="453"/>
      <c r="B285" s="453"/>
      <c r="C285" s="40">
        <v>4390</v>
      </c>
      <c r="D285" s="39" t="s">
        <v>250</v>
      </c>
      <c r="E285" s="77">
        <v>6000</v>
      </c>
      <c r="F285" s="77">
        <v>6000</v>
      </c>
      <c r="G285" s="77">
        <v>6000</v>
      </c>
      <c r="H285" s="77">
        <v>6000</v>
      </c>
      <c r="I285" s="77"/>
      <c r="J285" s="77"/>
      <c r="K285" s="77"/>
      <c r="L285" s="77"/>
      <c r="M285" s="77"/>
      <c r="N285" s="77"/>
      <c r="O285" s="77"/>
      <c r="P285" s="77"/>
    </row>
    <row r="286" spans="1:16">
      <c r="A286" s="453"/>
      <c r="B286" s="453"/>
      <c r="C286" s="40">
        <v>4410</v>
      </c>
      <c r="D286" s="39" t="s">
        <v>201</v>
      </c>
      <c r="E286" s="77">
        <v>3081</v>
      </c>
      <c r="F286" s="77">
        <v>2280.1</v>
      </c>
      <c r="G286" s="77">
        <v>3081</v>
      </c>
      <c r="H286" s="77">
        <v>2280.1</v>
      </c>
      <c r="I286" s="77"/>
      <c r="J286" s="77"/>
      <c r="K286" s="77"/>
      <c r="L286" s="77"/>
      <c r="M286" s="77"/>
      <c r="N286" s="77"/>
      <c r="O286" s="77"/>
      <c r="P286" s="77"/>
    </row>
    <row r="287" spans="1:16">
      <c r="A287" s="453"/>
      <c r="B287" s="453"/>
      <c r="C287" s="40">
        <v>4430</v>
      </c>
      <c r="D287" s="39" t="s">
        <v>150</v>
      </c>
      <c r="E287" s="77">
        <v>126</v>
      </c>
      <c r="F287" s="77">
        <v>126</v>
      </c>
      <c r="G287" s="77">
        <v>126</v>
      </c>
      <c r="H287" s="77">
        <v>126</v>
      </c>
      <c r="I287" s="77"/>
      <c r="J287" s="77"/>
      <c r="K287" s="77"/>
      <c r="L287" s="77"/>
      <c r="M287" s="77"/>
      <c r="N287" s="77"/>
      <c r="O287" s="77"/>
      <c r="P287" s="77"/>
    </row>
    <row r="288" spans="1:16" ht="18">
      <c r="A288" s="453"/>
      <c r="B288" s="453"/>
      <c r="C288" s="40">
        <v>4440</v>
      </c>
      <c r="D288" s="39" t="s">
        <v>204</v>
      </c>
      <c r="E288" s="77">
        <v>8752</v>
      </c>
      <c r="F288" s="77">
        <v>8751.4500000000007</v>
      </c>
      <c r="G288" s="77">
        <v>8752</v>
      </c>
      <c r="H288" s="77">
        <v>8751.4500000000007</v>
      </c>
      <c r="I288" s="77"/>
      <c r="J288" s="77"/>
      <c r="K288" s="77"/>
      <c r="L288" s="77"/>
      <c r="M288" s="77"/>
      <c r="N288" s="77"/>
      <c r="O288" s="77"/>
      <c r="P288" s="77"/>
    </row>
    <row r="289" spans="1:16">
      <c r="A289" s="453"/>
      <c r="B289" s="453"/>
      <c r="C289" s="162">
        <v>4480</v>
      </c>
      <c r="D289" s="39" t="s">
        <v>377</v>
      </c>
      <c r="E289" s="77">
        <v>333</v>
      </c>
      <c r="F289" s="77">
        <v>333</v>
      </c>
      <c r="G289" s="77">
        <v>333</v>
      </c>
      <c r="H289" s="77">
        <v>333</v>
      </c>
      <c r="I289" s="77"/>
      <c r="J289" s="77"/>
      <c r="K289" s="77"/>
      <c r="L289" s="77"/>
      <c r="M289" s="77"/>
      <c r="N289" s="77"/>
      <c r="O289" s="77"/>
      <c r="P289" s="77"/>
    </row>
    <row r="290" spans="1:16" ht="27">
      <c r="A290" s="453"/>
      <c r="B290" s="453"/>
      <c r="C290" s="40">
        <v>4700</v>
      </c>
      <c r="D290" s="39" t="s">
        <v>184</v>
      </c>
      <c r="E290" s="77">
        <v>5100</v>
      </c>
      <c r="F290" s="77">
        <v>4420</v>
      </c>
      <c r="G290" s="77">
        <v>5100</v>
      </c>
      <c r="H290" s="77">
        <v>4420</v>
      </c>
      <c r="I290" s="77"/>
      <c r="J290" s="77"/>
      <c r="K290" s="77"/>
      <c r="L290" s="77"/>
      <c r="M290" s="77"/>
      <c r="N290" s="77"/>
      <c r="O290" s="77"/>
      <c r="P290" s="77"/>
    </row>
    <row r="291" spans="1:16" ht="27">
      <c r="A291" s="40"/>
      <c r="B291" s="41">
        <v>85228</v>
      </c>
      <c r="C291" s="41"/>
      <c r="D291" s="88" t="s">
        <v>251</v>
      </c>
      <c r="E291" s="91">
        <f t="shared" ref="E291:J291" si="24">SUM(E292:E294)</f>
        <v>93134</v>
      </c>
      <c r="F291" s="91">
        <f t="shared" si="24"/>
        <v>92745.33</v>
      </c>
      <c r="G291" s="91">
        <f t="shared" si="24"/>
        <v>93134</v>
      </c>
      <c r="H291" s="91">
        <f t="shared" si="24"/>
        <v>92745.33</v>
      </c>
      <c r="I291" s="91">
        <f t="shared" si="24"/>
        <v>93134</v>
      </c>
      <c r="J291" s="91">
        <f t="shared" si="24"/>
        <v>92744.88</v>
      </c>
      <c r="K291" s="91"/>
      <c r="L291" s="91"/>
      <c r="M291" s="91"/>
      <c r="N291" s="91"/>
      <c r="O291" s="91"/>
      <c r="P291" s="91"/>
    </row>
    <row r="292" spans="1:16" ht="18">
      <c r="A292" s="453"/>
      <c r="B292" s="453"/>
      <c r="C292" s="40">
        <v>4110</v>
      </c>
      <c r="D292" s="39" t="s">
        <v>140</v>
      </c>
      <c r="E292" s="77">
        <v>15374</v>
      </c>
      <c r="F292" s="77">
        <v>15368.45</v>
      </c>
      <c r="G292" s="77">
        <v>15374</v>
      </c>
      <c r="H292" s="77">
        <v>15368.45</v>
      </c>
      <c r="I292" s="77">
        <v>15374</v>
      </c>
      <c r="J292" s="77">
        <v>15368</v>
      </c>
      <c r="K292" s="77"/>
      <c r="L292" s="77"/>
      <c r="M292" s="77"/>
      <c r="N292" s="77"/>
      <c r="O292" s="77"/>
      <c r="P292" s="77"/>
    </row>
    <row r="293" spans="1:16">
      <c r="A293" s="453"/>
      <c r="B293" s="453"/>
      <c r="C293" s="162">
        <v>4120</v>
      </c>
      <c r="D293" s="39" t="s">
        <v>142</v>
      </c>
      <c r="E293" s="77">
        <v>220</v>
      </c>
      <c r="F293" s="77">
        <v>121.71</v>
      </c>
      <c r="G293" s="77">
        <v>220</v>
      </c>
      <c r="H293" s="77">
        <v>121.71</v>
      </c>
      <c r="I293" s="77">
        <v>220</v>
      </c>
      <c r="J293" s="77">
        <v>121.71</v>
      </c>
      <c r="K293" s="77"/>
      <c r="L293" s="77"/>
      <c r="M293" s="77"/>
      <c r="N293" s="77"/>
      <c r="O293" s="77"/>
      <c r="P293" s="77"/>
    </row>
    <row r="294" spans="1:16">
      <c r="A294" s="453"/>
      <c r="B294" s="453"/>
      <c r="C294" s="40">
        <v>4170</v>
      </c>
      <c r="D294" s="39" t="s">
        <v>213</v>
      </c>
      <c r="E294" s="77">
        <v>77540</v>
      </c>
      <c r="F294" s="77">
        <v>77255.17</v>
      </c>
      <c r="G294" s="77">
        <v>77540</v>
      </c>
      <c r="H294" s="77">
        <v>77255.17</v>
      </c>
      <c r="I294" s="77">
        <v>77540</v>
      </c>
      <c r="J294" s="77">
        <v>77255.17</v>
      </c>
      <c r="K294" s="77"/>
      <c r="L294" s="77"/>
      <c r="M294" s="77"/>
      <c r="N294" s="77"/>
      <c r="O294" s="77"/>
      <c r="P294" s="77"/>
    </row>
    <row r="295" spans="1:16">
      <c r="A295" s="453"/>
      <c r="B295" s="41">
        <v>85295</v>
      </c>
      <c r="C295" s="41"/>
      <c r="D295" s="88" t="s">
        <v>15</v>
      </c>
      <c r="E295" s="91">
        <f t="shared" ref="E295:J295" si="25">SUM(E296:E301)</f>
        <v>205025</v>
      </c>
      <c r="F295" s="91">
        <f t="shared" si="25"/>
        <v>161527.67000000001</v>
      </c>
      <c r="G295" s="91">
        <f t="shared" si="25"/>
        <v>205025</v>
      </c>
      <c r="H295" s="91">
        <f t="shared" si="25"/>
        <v>161527.67000000001</v>
      </c>
      <c r="I295" s="91">
        <f t="shared" si="25"/>
        <v>4317</v>
      </c>
      <c r="J295" s="91">
        <f t="shared" si="25"/>
        <v>1900</v>
      </c>
      <c r="K295" s="91"/>
      <c r="L295" s="91"/>
      <c r="M295" s="91"/>
      <c r="N295" s="91"/>
      <c r="O295" s="91"/>
      <c r="P295" s="91"/>
    </row>
    <row r="296" spans="1:16" ht="18">
      <c r="A296" s="453"/>
      <c r="B296" s="453"/>
      <c r="C296" s="40">
        <v>3020</v>
      </c>
      <c r="D296" s="39" t="s">
        <v>187</v>
      </c>
      <c r="E296" s="77">
        <v>600</v>
      </c>
      <c r="F296" s="77">
        <v>208.98</v>
      </c>
      <c r="G296" s="77">
        <v>600</v>
      </c>
      <c r="H296" s="77">
        <v>208.98</v>
      </c>
      <c r="I296" s="77"/>
      <c r="J296" s="77"/>
      <c r="K296" s="77"/>
      <c r="L296" s="77"/>
      <c r="M296" s="77"/>
      <c r="N296" s="77"/>
      <c r="O296" s="77"/>
      <c r="P296" s="77"/>
    </row>
    <row r="297" spans="1:16">
      <c r="A297" s="453"/>
      <c r="B297" s="453"/>
      <c r="C297" s="40">
        <v>3110</v>
      </c>
      <c r="D297" s="39" t="s">
        <v>245</v>
      </c>
      <c r="E297" s="77">
        <v>173555</v>
      </c>
      <c r="F297" s="77">
        <v>134470.53</v>
      </c>
      <c r="G297" s="77">
        <v>173555</v>
      </c>
      <c r="H297" s="77">
        <v>134470.53</v>
      </c>
      <c r="I297" s="77"/>
      <c r="J297" s="77"/>
      <c r="K297" s="77"/>
      <c r="L297" s="77"/>
      <c r="M297" s="77"/>
      <c r="N297" s="77"/>
      <c r="O297" s="77"/>
      <c r="P297" s="77"/>
    </row>
    <row r="298" spans="1:16" ht="18">
      <c r="A298" s="453"/>
      <c r="B298" s="453"/>
      <c r="C298" s="259">
        <v>4110</v>
      </c>
      <c r="D298" s="39" t="s">
        <v>140</v>
      </c>
      <c r="E298" s="77">
        <v>517</v>
      </c>
      <c r="F298" s="77">
        <v>0</v>
      </c>
      <c r="G298" s="77">
        <v>517</v>
      </c>
      <c r="H298" s="77">
        <v>0</v>
      </c>
      <c r="I298" s="77">
        <v>517</v>
      </c>
      <c r="J298" s="77">
        <v>0</v>
      </c>
      <c r="K298" s="77"/>
      <c r="L298" s="77"/>
      <c r="M298" s="77"/>
      <c r="N298" s="77"/>
      <c r="O298" s="77"/>
      <c r="P298" s="77"/>
    </row>
    <row r="299" spans="1:16">
      <c r="A299" s="453"/>
      <c r="B299" s="453"/>
      <c r="C299" s="40">
        <v>4170</v>
      </c>
      <c r="D299" s="39" t="s">
        <v>213</v>
      </c>
      <c r="E299" s="77">
        <v>3800</v>
      </c>
      <c r="F299" s="77">
        <v>1900</v>
      </c>
      <c r="G299" s="77">
        <v>3800</v>
      </c>
      <c r="H299" s="77">
        <v>1900</v>
      </c>
      <c r="I299" s="77">
        <v>3800</v>
      </c>
      <c r="J299" s="77">
        <v>1900</v>
      </c>
      <c r="K299" s="77"/>
      <c r="L299" s="77"/>
      <c r="M299" s="77"/>
      <c r="N299" s="77"/>
      <c r="O299" s="77"/>
      <c r="P299" s="77"/>
    </row>
    <row r="300" spans="1:16" ht="18">
      <c r="A300" s="453"/>
      <c r="B300" s="453"/>
      <c r="C300" s="40">
        <v>4210</v>
      </c>
      <c r="D300" s="39" t="s">
        <v>146</v>
      </c>
      <c r="E300" s="77">
        <v>8200</v>
      </c>
      <c r="F300" s="77">
        <v>8158.85</v>
      </c>
      <c r="G300" s="77">
        <v>8200</v>
      </c>
      <c r="H300" s="77">
        <v>8158.85</v>
      </c>
      <c r="I300" s="77"/>
      <c r="J300" s="77"/>
      <c r="K300" s="77"/>
      <c r="L300" s="77"/>
      <c r="M300" s="77"/>
      <c r="N300" s="77"/>
      <c r="O300" s="77"/>
      <c r="P300" s="77"/>
    </row>
    <row r="301" spans="1:16">
      <c r="A301" s="453"/>
      <c r="B301" s="453"/>
      <c r="C301" s="40">
        <v>4300</v>
      </c>
      <c r="D301" s="39" t="s">
        <v>148</v>
      </c>
      <c r="E301" s="77">
        <v>18353</v>
      </c>
      <c r="F301" s="77">
        <v>16789.310000000001</v>
      </c>
      <c r="G301" s="77">
        <v>18353</v>
      </c>
      <c r="H301" s="77">
        <v>16789.310000000001</v>
      </c>
      <c r="I301" s="77"/>
      <c r="J301" s="77"/>
      <c r="K301" s="77"/>
      <c r="L301" s="77"/>
      <c r="M301" s="77"/>
      <c r="N301" s="77"/>
      <c r="O301" s="77"/>
      <c r="P301" s="77"/>
    </row>
    <row r="302" spans="1:16" s="78" customFormat="1" ht="27">
      <c r="A302" s="84">
        <v>853</v>
      </c>
      <c r="B302" s="84"/>
      <c r="C302" s="84"/>
      <c r="D302" s="81" t="s">
        <v>252</v>
      </c>
      <c r="E302" s="100">
        <f t="shared" ref="E302:L302" si="26">SUM(E303,E305)</f>
        <v>994638.33000000007</v>
      </c>
      <c r="F302" s="100">
        <f t="shared" si="26"/>
        <v>976338.28</v>
      </c>
      <c r="G302" s="100">
        <f t="shared" si="26"/>
        <v>994638.33000000007</v>
      </c>
      <c r="H302" s="100">
        <f t="shared" si="26"/>
        <v>976338.28</v>
      </c>
      <c r="I302" s="100">
        <f t="shared" si="26"/>
        <v>476254.55000000005</v>
      </c>
      <c r="J302" s="100">
        <f t="shared" si="26"/>
        <v>472844.11</v>
      </c>
      <c r="K302" s="100">
        <f t="shared" si="26"/>
        <v>3288</v>
      </c>
      <c r="L302" s="100">
        <f t="shared" si="26"/>
        <v>2466</v>
      </c>
      <c r="M302" s="100"/>
      <c r="N302" s="100"/>
      <c r="O302" s="100"/>
      <c r="P302" s="100"/>
    </row>
    <row r="303" spans="1:16" ht="27">
      <c r="A303" s="453"/>
      <c r="B303" s="41">
        <v>85311</v>
      </c>
      <c r="C303" s="41"/>
      <c r="D303" s="88" t="s">
        <v>253</v>
      </c>
      <c r="E303" s="91">
        <f>E304</f>
        <v>3288</v>
      </c>
      <c r="F303" s="91">
        <f>F304</f>
        <v>2466</v>
      </c>
      <c r="G303" s="91">
        <f>G304</f>
        <v>3288</v>
      </c>
      <c r="H303" s="91">
        <f>H304</f>
        <v>2466</v>
      </c>
      <c r="I303" s="91"/>
      <c r="J303" s="91"/>
      <c r="K303" s="91">
        <f>K304</f>
        <v>3288</v>
      </c>
      <c r="L303" s="91">
        <f>L304</f>
        <v>2466</v>
      </c>
      <c r="M303" s="91"/>
      <c r="N303" s="91"/>
      <c r="O303" s="91"/>
      <c r="P303" s="91"/>
    </row>
    <row r="304" spans="1:16" ht="54">
      <c r="A304" s="453"/>
      <c r="B304" s="40"/>
      <c r="C304" s="40">
        <v>2710</v>
      </c>
      <c r="D304" s="39" t="s">
        <v>455</v>
      </c>
      <c r="E304" s="77">
        <v>3288</v>
      </c>
      <c r="F304" s="77">
        <v>2466</v>
      </c>
      <c r="G304" s="77">
        <v>3288</v>
      </c>
      <c r="H304" s="77">
        <v>2466</v>
      </c>
      <c r="I304" s="77"/>
      <c r="J304" s="77"/>
      <c r="K304" s="77">
        <v>3288</v>
      </c>
      <c r="L304" s="77">
        <v>2466</v>
      </c>
      <c r="M304" s="77"/>
      <c r="N304" s="77"/>
      <c r="O304" s="77"/>
      <c r="P304" s="77"/>
    </row>
    <row r="305" spans="1:16">
      <c r="A305" s="453"/>
      <c r="B305" s="41">
        <v>85395</v>
      </c>
      <c r="C305" s="41"/>
      <c r="D305" s="88" t="s">
        <v>15</v>
      </c>
      <c r="E305" s="91">
        <f t="shared" ref="E305:J305" si="27">SUM(E306:E336)</f>
        <v>991350.33000000007</v>
      </c>
      <c r="F305" s="91">
        <f t="shared" si="27"/>
        <v>973872.28</v>
      </c>
      <c r="G305" s="91">
        <f t="shared" si="27"/>
        <v>991350.33000000007</v>
      </c>
      <c r="H305" s="91">
        <f t="shared" si="27"/>
        <v>973872.28</v>
      </c>
      <c r="I305" s="91">
        <f t="shared" si="27"/>
        <v>476254.55000000005</v>
      </c>
      <c r="J305" s="91">
        <f t="shared" si="27"/>
        <v>472844.11</v>
      </c>
      <c r="K305" s="91"/>
      <c r="L305" s="91"/>
      <c r="M305" s="91"/>
      <c r="N305" s="91"/>
      <c r="O305" s="91"/>
      <c r="P305" s="91"/>
    </row>
    <row r="306" spans="1:16" ht="18">
      <c r="A306" s="453"/>
      <c r="B306" s="163"/>
      <c r="C306" s="163">
        <v>3027</v>
      </c>
      <c r="D306" s="164" t="s">
        <v>187</v>
      </c>
      <c r="E306" s="93">
        <v>85</v>
      </c>
      <c r="F306" s="93">
        <v>84.1</v>
      </c>
      <c r="G306" s="93">
        <v>85</v>
      </c>
      <c r="H306" s="93">
        <v>84.1</v>
      </c>
      <c r="I306" s="93"/>
      <c r="J306" s="93"/>
      <c r="K306" s="93"/>
      <c r="L306" s="93"/>
      <c r="M306" s="93"/>
      <c r="N306" s="93"/>
      <c r="O306" s="93"/>
      <c r="P306" s="93"/>
    </row>
    <row r="307" spans="1:16" ht="18">
      <c r="A307" s="453"/>
      <c r="B307" s="163"/>
      <c r="C307" s="163">
        <v>3029</v>
      </c>
      <c r="D307" s="164" t="s">
        <v>187</v>
      </c>
      <c r="E307" s="93">
        <v>15</v>
      </c>
      <c r="F307" s="93">
        <v>14.84</v>
      </c>
      <c r="G307" s="93">
        <v>15</v>
      </c>
      <c r="H307" s="93">
        <v>14.84</v>
      </c>
      <c r="I307" s="93"/>
      <c r="J307" s="93"/>
      <c r="K307" s="93"/>
      <c r="L307" s="93"/>
      <c r="M307" s="93"/>
      <c r="N307" s="93"/>
      <c r="O307" s="93"/>
      <c r="P307" s="93"/>
    </row>
    <row r="308" spans="1:16">
      <c r="A308" s="453"/>
      <c r="B308" s="453"/>
      <c r="C308" s="40">
        <v>3119</v>
      </c>
      <c r="D308" s="39" t="s">
        <v>245</v>
      </c>
      <c r="E308" s="77">
        <v>15540.53</v>
      </c>
      <c r="F308" s="77">
        <v>12605.88</v>
      </c>
      <c r="G308" s="77">
        <v>15540.53</v>
      </c>
      <c r="H308" s="77">
        <v>12605.88</v>
      </c>
      <c r="I308" s="77"/>
      <c r="J308" s="77"/>
      <c r="K308" s="77"/>
      <c r="L308" s="77"/>
      <c r="M308" s="77"/>
      <c r="N308" s="77"/>
      <c r="O308" s="77"/>
      <c r="P308" s="77"/>
    </row>
    <row r="309" spans="1:16" ht="18">
      <c r="A309" s="453"/>
      <c r="B309" s="453"/>
      <c r="C309" s="40">
        <v>4017</v>
      </c>
      <c r="D309" s="39" t="s">
        <v>178</v>
      </c>
      <c r="E309" s="77">
        <v>86011.75</v>
      </c>
      <c r="F309" s="77">
        <v>85509.98</v>
      </c>
      <c r="G309" s="77">
        <v>86011.75</v>
      </c>
      <c r="H309" s="77">
        <v>85509.98</v>
      </c>
      <c r="I309" s="77">
        <v>86011.75</v>
      </c>
      <c r="J309" s="77">
        <v>85509.98</v>
      </c>
      <c r="K309" s="77"/>
      <c r="L309" s="77"/>
      <c r="M309" s="77"/>
      <c r="N309" s="77"/>
      <c r="O309" s="77"/>
      <c r="P309" s="77"/>
    </row>
    <row r="310" spans="1:16" ht="18">
      <c r="A310" s="453"/>
      <c r="B310" s="453"/>
      <c r="C310" s="40">
        <v>4019</v>
      </c>
      <c r="D310" s="39" t="s">
        <v>178</v>
      </c>
      <c r="E310" s="77">
        <v>8084.81</v>
      </c>
      <c r="F310" s="77">
        <v>8029.95</v>
      </c>
      <c r="G310" s="77">
        <v>8084.81</v>
      </c>
      <c r="H310" s="77">
        <v>8029.95</v>
      </c>
      <c r="I310" s="77">
        <v>8084.81</v>
      </c>
      <c r="J310" s="77">
        <v>8029.95</v>
      </c>
      <c r="K310" s="77"/>
      <c r="L310" s="77"/>
      <c r="M310" s="77"/>
      <c r="N310" s="77"/>
      <c r="O310" s="77"/>
      <c r="P310" s="77"/>
    </row>
    <row r="311" spans="1:16" ht="18">
      <c r="A311" s="453"/>
      <c r="B311" s="453"/>
      <c r="C311" s="40">
        <v>4047</v>
      </c>
      <c r="D311" s="39" t="s">
        <v>189</v>
      </c>
      <c r="E311" s="77">
        <v>1449.97</v>
      </c>
      <c r="F311" s="77">
        <v>1449.97</v>
      </c>
      <c r="G311" s="77">
        <v>1449.97</v>
      </c>
      <c r="H311" s="77">
        <v>1449.97</v>
      </c>
      <c r="I311" s="77">
        <v>1449.97</v>
      </c>
      <c r="J311" s="77">
        <v>1449.97</v>
      </c>
      <c r="K311" s="77"/>
      <c r="L311" s="77"/>
      <c r="M311" s="77"/>
      <c r="N311" s="77"/>
      <c r="O311" s="77"/>
      <c r="P311" s="77"/>
    </row>
    <row r="312" spans="1:16" ht="18">
      <c r="A312" s="453"/>
      <c r="B312" s="453"/>
      <c r="C312" s="40">
        <v>4049</v>
      </c>
      <c r="D312" s="39" t="s">
        <v>189</v>
      </c>
      <c r="E312" s="77">
        <v>85.29</v>
      </c>
      <c r="F312" s="77">
        <v>85.29</v>
      </c>
      <c r="G312" s="77">
        <v>85.29</v>
      </c>
      <c r="H312" s="77">
        <v>85.29</v>
      </c>
      <c r="I312" s="77">
        <v>85.29</v>
      </c>
      <c r="J312" s="77">
        <v>85.29</v>
      </c>
      <c r="K312" s="77"/>
      <c r="L312" s="77"/>
      <c r="M312" s="77"/>
      <c r="N312" s="77"/>
      <c r="O312" s="77"/>
      <c r="P312" s="77"/>
    </row>
    <row r="313" spans="1:16" ht="18">
      <c r="A313" s="453"/>
      <c r="B313" s="453"/>
      <c r="C313" s="40">
        <v>4117</v>
      </c>
      <c r="D313" s="39" t="s">
        <v>140</v>
      </c>
      <c r="E313" s="77">
        <v>13217.07</v>
      </c>
      <c r="F313" s="77">
        <v>13031.97</v>
      </c>
      <c r="G313" s="77">
        <v>13217.07</v>
      </c>
      <c r="H313" s="77">
        <v>13031.97</v>
      </c>
      <c r="I313" s="77">
        <v>13217.07</v>
      </c>
      <c r="J313" s="77">
        <v>13031.97</v>
      </c>
      <c r="K313" s="77"/>
      <c r="L313" s="77"/>
      <c r="M313" s="77"/>
      <c r="N313" s="77"/>
      <c r="O313" s="77"/>
      <c r="P313" s="77"/>
    </row>
    <row r="314" spans="1:16" ht="18">
      <c r="A314" s="453"/>
      <c r="B314" s="453"/>
      <c r="C314" s="40">
        <v>4119</v>
      </c>
      <c r="D314" s="39" t="s">
        <v>140</v>
      </c>
      <c r="E314" s="77">
        <v>1294.8900000000001</v>
      </c>
      <c r="F314" s="77">
        <v>1279.48</v>
      </c>
      <c r="G314" s="77">
        <v>1294.8900000000001</v>
      </c>
      <c r="H314" s="77">
        <v>1279.48</v>
      </c>
      <c r="I314" s="77">
        <v>1294.8900000000001</v>
      </c>
      <c r="J314" s="77">
        <v>1279.48</v>
      </c>
      <c r="K314" s="77"/>
      <c r="L314" s="77"/>
      <c r="M314" s="77"/>
      <c r="N314" s="77"/>
      <c r="O314" s="77"/>
      <c r="P314" s="77"/>
    </row>
    <row r="315" spans="1:16">
      <c r="A315" s="453"/>
      <c r="B315" s="453"/>
      <c r="C315" s="40">
        <v>4127</v>
      </c>
      <c r="D315" s="39" t="s">
        <v>142</v>
      </c>
      <c r="E315" s="77">
        <v>977.54</v>
      </c>
      <c r="F315" s="77">
        <v>965.54</v>
      </c>
      <c r="G315" s="77">
        <v>977.54</v>
      </c>
      <c r="H315" s="77">
        <v>965.54</v>
      </c>
      <c r="I315" s="77">
        <v>977.54</v>
      </c>
      <c r="J315" s="77">
        <v>965.54</v>
      </c>
      <c r="K315" s="77"/>
      <c r="L315" s="77"/>
      <c r="M315" s="77"/>
      <c r="N315" s="77"/>
      <c r="O315" s="77"/>
      <c r="P315" s="77"/>
    </row>
    <row r="316" spans="1:16">
      <c r="A316" s="453"/>
      <c r="B316" s="453"/>
      <c r="C316" s="40">
        <v>4129</v>
      </c>
      <c r="D316" s="39" t="s">
        <v>142</v>
      </c>
      <c r="E316" s="77">
        <v>108.23</v>
      </c>
      <c r="F316" s="77">
        <v>106.93</v>
      </c>
      <c r="G316" s="77">
        <v>108.23</v>
      </c>
      <c r="H316" s="77">
        <v>106.93</v>
      </c>
      <c r="I316" s="77">
        <v>108.23</v>
      </c>
      <c r="J316" s="77">
        <v>106.93</v>
      </c>
      <c r="K316" s="77"/>
      <c r="L316" s="77"/>
      <c r="M316" s="77"/>
      <c r="N316" s="77"/>
      <c r="O316" s="77"/>
      <c r="P316" s="77"/>
    </row>
    <row r="317" spans="1:16">
      <c r="A317" s="453"/>
      <c r="B317" s="453"/>
      <c r="C317" s="40">
        <v>4177</v>
      </c>
      <c r="D317" s="39" t="s">
        <v>213</v>
      </c>
      <c r="E317" s="77">
        <v>326467.78000000003</v>
      </c>
      <c r="F317" s="77">
        <v>323996.71000000002</v>
      </c>
      <c r="G317" s="77">
        <v>326467.78000000003</v>
      </c>
      <c r="H317" s="77">
        <v>323996.71000000002</v>
      </c>
      <c r="I317" s="77">
        <v>326467.78000000003</v>
      </c>
      <c r="J317" s="77">
        <v>323996.71000000002</v>
      </c>
      <c r="K317" s="77"/>
      <c r="L317" s="77"/>
      <c r="M317" s="77"/>
      <c r="N317" s="77"/>
      <c r="O317" s="77"/>
      <c r="P317" s="77"/>
    </row>
    <row r="318" spans="1:16">
      <c r="A318" s="453"/>
      <c r="B318" s="453"/>
      <c r="C318" s="40">
        <v>4179</v>
      </c>
      <c r="D318" s="39" t="s">
        <v>213</v>
      </c>
      <c r="E318" s="77">
        <v>38557.22</v>
      </c>
      <c r="F318" s="77">
        <v>38388.29</v>
      </c>
      <c r="G318" s="77">
        <v>38557.22</v>
      </c>
      <c r="H318" s="77">
        <v>38388.29</v>
      </c>
      <c r="I318" s="77">
        <v>38557.22</v>
      </c>
      <c r="J318" s="77">
        <v>38388.29</v>
      </c>
      <c r="K318" s="77"/>
      <c r="L318" s="77"/>
      <c r="M318" s="77"/>
      <c r="N318" s="77"/>
      <c r="O318" s="77"/>
      <c r="P318" s="77"/>
    </row>
    <row r="319" spans="1:16" ht="18">
      <c r="A319" s="453"/>
      <c r="B319" s="453"/>
      <c r="C319" s="40">
        <v>4217</v>
      </c>
      <c r="D319" s="39" t="s">
        <v>146</v>
      </c>
      <c r="E319" s="77">
        <v>67882.36</v>
      </c>
      <c r="F319" s="77">
        <v>67882.36</v>
      </c>
      <c r="G319" s="77">
        <v>67882.36</v>
      </c>
      <c r="H319" s="77">
        <v>67882.36</v>
      </c>
      <c r="I319" s="77"/>
      <c r="J319" s="77"/>
      <c r="K319" s="77"/>
      <c r="L319" s="77"/>
      <c r="M319" s="77"/>
      <c r="N319" s="77"/>
      <c r="O319" s="77"/>
      <c r="P319" s="77"/>
    </row>
    <row r="320" spans="1:16" ht="18">
      <c r="A320" s="453"/>
      <c r="B320" s="453"/>
      <c r="C320" s="40">
        <v>4219</v>
      </c>
      <c r="D320" s="39" t="s">
        <v>146</v>
      </c>
      <c r="E320" s="77">
        <v>7357.8</v>
      </c>
      <c r="F320" s="77">
        <v>7357.8</v>
      </c>
      <c r="G320" s="77">
        <v>7357.8</v>
      </c>
      <c r="H320" s="77">
        <v>7357.8</v>
      </c>
      <c r="I320" s="77"/>
      <c r="J320" s="77"/>
      <c r="K320" s="77"/>
      <c r="L320" s="77"/>
      <c r="M320" s="77"/>
      <c r="N320" s="77"/>
      <c r="O320" s="77"/>
      <c r="P320" s="77"/>
    </row>
    <row r="321" spans="1:16" ht="19.5" customHeight="1">
      <c r="A321" s="197"/>
      <c r="B321" s="197"/>
      <c r="C321" s="197">
        <v>4247</v>
      </c>
      <c r="D321" s="39" t="s">
        <v>193</v>
      </c>
      <c r="E321" s="77">
        <v>93786.18</v>
      </c>
      <c r="F321" s="77">
        <v>85430.47</v>
      </c>
      <c r="G321" s="77">
        <v>93786.18</v>
      </c>
      <c r="H321" s="77">
        <v>85430.47</v>
      </c>
      <c r="I321" s="77"/>
      <c r="J321" s="77"/>
      <c r="K321" s="77"/>
      <c r="L321" s="77"/>
      <c r="M321" s="77"/>
      <c r="N321" s="77"/>
      <c r="O321" s="77"/>
      <c r="P321" s="77"/>
    </row>
    <row r="322" spans="1:16" ht="23.25" customHeight="1">
      <c r="A322" s="197"/>
      <c r="B322" s="197"/>
      <c r="C322" s="197">
        <v>4249</v>
      </c>
      <c r="D322" s="39" t="s">
        <v>193</v>
      </c>
      <c r="E322" s="77">
        <v>10804.3</v>
      </c>
      <c r="F322" s="77">
        <v>10248.870000000001</v>
      </c>
      <c r="G322" s="77">
        <v>10804.3</v>
      </c>
      <c r="H322" s="77">
        <v>10248.870000000001</v>
      </c>
      <c r="I322" s="77"/>
      <c r="J322" s="77"/>
      <c r="K322" s="77"/>
      <c r="L322" s="77"/>
      <c r="M322" s="77"/>
      <c r="N322" s="77"/>
      <c r="O322" s="77"/>
      <c r="P322" s="77"/>
    </row>
    <row r="323" spans="1:16" ht="23.25" customHeight="1">
      <c r="A323" s="243"/>
      <c r="B323" s="243"/>
      <c r="C323" s="243">
        <v>4277</v>
      </c>
      <c r="D323" s="39" t="s">
        <v>168</v>
      </c>
      <c r="E323" s="77">
        <v>18720.23</v>
      </c>
      <c r="F323" s="77">
        <v>18720.23</v>
      </c>
      <c r="G323" s="77">
        <v>18720.23</v>
      </c>
      <c r="H323" s="77">
        <v>18720.23</v>
      </c>
      <c r="I323" s="77"/>
      <c r="J323" s="77"/>
      <c r="K323" s="77"/>
      <c r="L323" s="77"/>
      <c r="M323" s="77"/>
      <c r="N323" s="77"/>
      <c r="O323" s="77"/>
      <c r="P323" s="77"/>
    </row>
    <row r="324" spans="1:16" ht="23.25" customHeight="1">
      <c r="A324" s="243"/>
      <c r="B324" s="243"/>
      <c r="C324" s="243">
        <v>4279</v>
      </c>
      <c r="D324" s="39" t="s">
        <v>168</v>
      </c>
      <c r="E324" s="77">
        <v>2179.04</v>
      </c>
      <c r="F324" s="77">
        <v>2179.04</v>
      </c>
      <c r="G324" s="77">
        <v>2179.04</v>
      </c>
      <c r="H324" s="77">
        <v>2179.04</v>
      </c>
      <c r="I324" s="77"/>
      <c r="J324" s="77"/>
      <c r="K324" s="77"/>
      <c r="L324" s="77"/>
      <c r="M324" s="77"/>
      <c r="N324" s="77"/>
      <c r="O324" s="77"/>
      <c r="P324" s="77"/>
    </row>
    <row r="325" spans="1:16" ht="11.25" customHeight="1">
      <c r="A325" s="453"/>
      <c r="B325" s="453"/>
      <c r="C325" s="40">
        <v>4287</v>
      </c>
      <c r="D325" s="39" t="s">
        <v>195</v>
      </c>
      <c r="E325" s="77">
        <v>1256.1099999999999</v>
      </c>
      <c r="F325" s="77">
        <v>1256.1099999999999</v>
      </c>
      <c r="G325" s="77">
        <v>1256.1099999999999</v>
      </c>
      <c r="H325" s="77">
        <v>1256.1099999999999</v>
      </c>
      <c r="I325" s="77"/>
      <c r="J325" s="77"/>
      <c r="K325" s="77"/>
      <c r="L325" s="77"/>
      <c r="M325" s="77"/>
      <c r="N325" s="77"/>
      <c r="O325" s="77"/>
      <c r="P325" s="77"/>
    </row>
    <row r="326" spans="1:16">
      <c r="A326" s="453"/>
      <c r="B326" s="453"/>
      <c r="C326" s="40">
        <v>4289</v>
      </c>
      <c r="D326" s="39" t="s">
        <v>195</v>
      </c>
      <c r="E326" s="77">
        <v>73.89</v>
      </c>
      <c r="F326" s="77">
        <v>73.89</v>
      </c>
      <c r="G326" s="77">
        <v>73.89</v>
      </c>
      <c r="H326" s="77">
        <v>73.89</v>
      </c>
      <c r="I326" s="77"/>
      <c r="J326" s="77"/>
      <c r="K326" s="77"/>
      <c r="L326" s="77"/>
      <c r="M326" s="77"/>
      <c r="N326" s="77"/>
      <c r="O326" s="77"/>
      <c r="P326" s="77"/>
    </row>
    <row r="327" spans="1:16">
      <c r="A327" s="453"/>
      <c r="B327" s="453"/>
      <c r="C327" s="40">
        <v>4307</v>
      </c>
      <c r="D327" s="39" t="s">
        <v>148</v>
      </c>
      <c r="E327" s="77">
        <v>264534.81</v>
      </c>
      <c r="F327" s="77">
        <v>263134.69</v>
      </c>
      <c r="G327" s="77">
        <v>264534.81</v>
      </c>
      <c r="H327" s="77">
        <v>263134.69</v>
      </c>
      <c r="I327" s="77"/>
      <c r="J327" s="77"/>
      <c r="K327" s="77"/>
      <c r="L327" s="77"/>
      <c r="M327" s="77"/>
      <c r="N327" s="77"/>
      <c r="O327" s="77"/>
      <c r="P327" s="77"/>
    </row>
    <row r="328" spans="1:16">
      <c r="A328" s="453"/>
      <c r="B328" s="453"/>
      <c r="C328" s="40">
        <v>4309</v>
      </c>
      <c r="D328" s="39" t="s">
        <v>148</v>
      </c>
      <c r="E328" s="77">
        <v>26947.07</v>
      </c>
      <c r="F328" s="77">
        <v>26631.72</v>
      </c>
      <c r="G328" s="77">
        <v>26947.07</v>
      </c>
      <c r="H328" s="77">
        <v>26631.72</v>
      </c>
      <c r="I328" s="77"/>
      <c r="J328" s="77"/>
      <c r="K328" s="77"/>
      <c r="L328" s="77"/>
      <c r="M328" s="77"/>
      <c r="N328" s="77"/>
      <c r="O328" s="77"/>
      <c r="P328" s="77"/>
    </row>
    <row r="329" spans="1:16" ht="36">
      <c r="A329" s="453"/>
      <c r="B329" s="453"/>
      <c r="C329" s="40">
        <v>4367</v>
      </c>
      <c r="D329" s="39" t="s">
        <v>235</v>
      </c>
      <c r="E329" s="77">
        <v>1861.69</v>
      </c>
      <c r="F329" s="77">
        <v>1435.59</v>
      </c>
      <c r="G329" s="77">
        <v>1861.69</v>
      </c>
      <c r="H329" s="77">
        <v>1435.59</v>
      </c>
      <c r="I329" s="77"/>
      <c r="J329" s="77"/>
      <c r="K329" s="77"/>
      <c r="L329" s="77"/>
      <c r="M329" s="77"/>
      <c r="N329" s="77"/>
      <c r="O329" s="77"/>
      <c r="P329" s="77"/>
    </row>
    <row r="330" spans="1:16" ht="36">
      <c r="A330" s="453"/>
      <c r="B330" s="453"/>
      <c r="C330" s="40">
        <v>4369</v>
      </c>
      <c r="D330" s="39" t="s">
        <v>235</v>
      </c>
      <c r="E330" s="77">
        <v>306.31</v>
      </c>
      <c r="F330" s="77">
        <v>231.11</v>
      </c>
      <c r="G330" s="77">
        <v>306.31</v>
      </c>
      <c r="H330" s="77">
        <v>231.11</v>
      </c>
      <c r="I330" s="77"/>
      <c r="J330" s="77"/>
      <c r="K330" s="77"/>
      <c r="L330" s="77"/>
      <c r="M330" s="77"/>
      <c r="N330" s="77"/>
      <c r="O330" s="77"/>
      <c r="P330" s="77"/>
    </row>
    <row r="331" spans="1:16">
      <c r="A331" s="453"/>
      <c r="B331" s="453"/>
      <c r="C331" s="40">
        <v>4417</v>
      </c>
      <c r="D331" s="39" t="s">
        <v>201</v>
      </c>
      <c r="E331" s="77">
        <v>387.15</v>
      </c>
      <c r="F331" s="77">
        <v>386.82</v>
      </c>
      <c r="G331" s="77">
        <v>387.15</v>
      </c>
      <c r="H331" s="77">
        <v>386.82</v>
      </c>
      <c r="I331" s="77"/>
      <c r="J331" s="77"/>
      <c r="K331" s="77"/>
      <c r="L331" s="77"/>
      <c r="M331" s="77"/>
      <c r="N331" s="77"/>
      <c r="O331" s="77"/>
      <c r="P331" s="77"/>
    </row>
    <row r="332" spans="1:16">
      <c r="A332" s="453"/>
      <c r="B332" s="453"/>
      <c r="C332" s="40">
        <v>4419</v>
      </c>
      <c r="D332" s="39" t="s">
        <v>201</v>
      </c>
      <c r="E332" s="77">
        <v>22.77</v>
      </c>
      <c r="F332" s="77">
        <v>22.75</v>
      </c>
      <c r="G332" s="77">
        <v>22.77</v>
      </c>
      <c r="H332" s="77">
        <v>22.75</v>
      </c>
      <c r="I332" s="77"/>
      <c r="J332" s="77"/>
      <c r="K332" s="77"/>
      <c r="L332" s="77"/>
      <c r="M332" s="77"/>
      <c r="N332" s="77"/>
      <c r="O332" s="77"/>
      <c r="P332" s="77"/>
    </row>
    <row r="333" spans="1:16">
      <c r="A333" s="453"/>
      <c r="B333" s="453"/>
      <c r="C333" s="40">
        <v>4437</v>
      </c>
      <c r="D333" s="39" t="s">
        <v>150</v>
      </c>
      <c r="E333" s="77">
        <v>1256.1099999999999</v>
      </c>
      <c r="F333" s="77">
        <v>1256.1099999999999</v>
      </c>
      <c r="G333" s="77">
        <v>1256.1099999999999</v>
      </c>
      <c r="H333" s="77">
        <v>1256.1099999999999</v>
      </c>
      <c r="I333" s="77"/>
      <c r="J333" s="77"/>
      <c r="K333" s="77"/>
      <c r="L333" s="77"/>
      <c r="M333" s="77"/>
      <c r="N333" s="77"/>
      <c r="O333" s="77"/>
      <c r="P333" s="77"/>
    </row>
    <row r="334" spans="1:16">
      <c r="A334" s="453"/>
      <c r="B334" s="453"/>
      <c r="C334" s="40">
        <v>4439</v>
      </c>
      <c r="D334" s="39" t="s">
        <v>150</v>
      </c>
      <c r="E334" s="77">
        <v>73.89</v>
      </c>
      <c r="F334" s="77">
        <v>73.89</v>
      </c>
      <c r="G334" s="77">
        <v>73.89</v>
      </c>
      <c r="H334" s="77">
        <v>73.89</v>
      </c>
      <c r="I334" s="77"/>
      <c r="J334" s="77"/>
      <c r="K334" s="77"/>
      <c r="L334" s="77"/>
      <c r="M334" s="77"/>
      <c r="N334" s="77"/>
      <c r="O334" s="77"/>
      <c r="P334" s="77"/>
    </row>
    <row r="335" spans="1:16" ht="18">
      <c r="A335" s="453"/>
      <c r="B335" s="453"/>
      <c r="C335" s="40">
        <v>4447</v>
      </c>
      <c r="D335" s="39" t="s">
        <v>204</v>
      </c>
      <c r="E335" s="77">
        <v>1756.36</v>
      </c>
      <c r="F335" s="77">
        <v>1753.27</v>
      </c>
      <c r="G335" s="77">
        <v>1756.36</v>
      </c>
      <c r="H335" s="77">
        <v>1753.27</v>
      </c>
      <c r="I335" s="77"/>
      <c r="J335" s="77"/>
      <c r="K335" s="77"/>
      <c r="L335" s="77"/>
      <c r="M335" s="77"/>
      <c r="N335" s="77"/>
      <c r="O335" s="77"/>
      <c r="P335" s="77"/>
    </row>
    <row r="336" spans="1:16" ht="18">
      <c r="A336" s="453"/>
      <c r="B336" s="453"/>
      <c r="C336" s="40">
        <v>4449</v>
      </c>
      <c r="D336" s="39" t="s">
        <v>204</v>
      </c>
      <c r="E336" s="77">
        <v>249.18</v>
      </c>
      <c r="F336" s="77">
        <v>248.63</v>
      </c>
      <c r="G336" s="77">
        <v>249.18</v>
      </c>
      <c r="H336" s="77">
        <v>248.63</v>
      </c>
      <c r="I336" s="77"/>
      <c r="J336" s="77"/>
      <c r="K336" s="77"/>
      <c r="L336" s="77"/>
      <c r="M336" s="77"/>
      <c r="N336" s="77"/>
      <c r="O336" s="77"/>
      <c r="P336" s="77"/>
    </row>
    <row r="337" spans="1:16" s="78" customFormat="1" ht="18">
      <c r="A337" s="84">
        <v>854</v>
      </c>
      <c r="B337" s="84"/>
      <c r="C337" s="84"/>
      <c r="D337" s="81" t="s">
        <v>113</v>
      </c>
      <c r="E337" s="100">
        <f t="shared" ref="E337:J337" si="28">SUM(E338,E347)</f>
        <v>227626</v>
      </c>
      <c r="F337" s="100">
        <f t="shared" si="28"/>
        <v>220687.88</v>
      </c>
      <c r="G337" s="100">
        <f t="shared" si="28"/>
        <v>227626</v>
      </c>
      <c r="H337" s="100">
        <f t="shared" si="28"/>
        <v>220687.88</v>
      </c>
      <c r="I337" s="100">
        <f t="shared" si="28"/>
        <v>97732</v>
      </c>
      <c r="J337" s="100">
        <f t="shared" si="28"/>
        <v>93814.07</v>
      </c>
      <c r="K337" s="85"/>
      <c r="L337" s="85"/>
      <c r="M337" s="85"/>
      <c r="N337" s="85"/>
      <c r="O337" s="85"/>
      <c r="P337" s="85"/>
    </row>
    <row r="338" spans="1:16">
      <c r="A338" s="453"/>
      <c r="B338" s="41">
        <v>85401</v>
      </c>
      <c r="C338" s="41"/>
      <c r="D338" s="88" t="s">
        <v>254</v>
      </c>
      <c r="E338" s="91">
        <f t="shared" ref="E338:J338" si="29">SUM(E339:E346)</f>
        <v>111715</v>
      </c>
      <c r="F338" s="91">
        <f t="shared" si="29"/>
        <v>106660.48000000001</v>
      </c>
      <c r="G338" s="91">
        <f t="shared" si="29"/>
        <v>111715</v>
      </c>
      <c r="H338" s="91">
        <f t="shared" si="29"/>
        <v>106660.48000000001</v>
      </c>
      <c r="I338" s="91">
        <f t="shared" si="29"/>
        <v>97732</v>
      </c>
      <c r="J338" s="91">
        <f t="shared" si="29"/>
        <v>93814.07</v>
      </c>
      <c r="K338" s="91"/>
      <c r="L338" s="91"/>
      <c r="M338" s="91"/>
      <c r="N338" s="91"/>
      <c r="O338" s="91"/>
      <c r="P338" s="91"/>
    </row>
    <row r="339" spans="1:16" ht="18">
      <c r="A339" s="453"/>
      <c r="B339" s="453"/>
      <c r="C339" s="40">
        <v>3020</v>
      </c>
      <c r="D339" s="39" t="s">
        <v>187</v>
      </c>
      <c r="E339" s="77">
        <v>7223</v>
      </c>
      <c r="F339" s="77">
        <v>7086.59</v>
      </c>
      <c r="G339" s="77">
        <v>7223</v>
      </c>
      <c r="H339" s="77">
        <v>7086.59</v>
      </c>
      <c r="I339" s="77"/>
      <c r="J339" s="77"/>
      <c r="K339" s="77"/>
      <c r="L339" s="77"/>
      <c r="M339" s="77"/>
      <c r="N339" s="77"/>
      <c r="O339" s="77"/>
      <c r="P339" s="77"/>
    </row>
    <row r="340" spans="1:16" ht="18">
      <c r="A340" s="453"/>
      <c r="B340" s="453"/>
      <c r="C340" s="40">
        <v>4010</v>
      </c>
      <c r="D340" s="39" t="s">
        <v>178</v>
      </c>
      <c r="E340" s="77">
        <v>74467</v>
      </c>
      <c r="F340" s="77">
        <v>72489.149999999994</v>
      </c>
      <c r="G340" s="77">
        <v>74467</v>
      </c>
      <c r="H340" s="77">
        <v>72489.149999999994</v>
      </c>
      <c r="I340" s="77">
        <v>74467</v>
      </c>
      <c r="J340" s="77">
        <v>72489.149999999994</v>
      </c>
      <c r="K340" s="77"/>
      <c r="L340" s="77"/>
      <c r="M340" s="77"/>
      <c r="N340" s="77"/>
      <c r="O340" s="77"/>
      <c r="P340" s="77"/>
    </row>
    <row r="341" spans="1:16" ht="18">
      <c r="A341" s="453"/>
      <c r="B341" s="453"/>
      <c r="C341" s="40">
        <v>4040</v>
      </c>
      <c r="D341" s="39" t="s">
        <v>189</v>
      </c>
      <c r="E341" s="77">
        <v>6072</v>
      </c>
      <c r="F341" s="77">
        <v>4965.8500000000004</v>
      </c>
      <c r="G341" s="77">
        <v>6072</v>
      </c>
      <c r="H341" s="77">
        <v>4965.8500000000004</v>
      </c>
      <c r="I341" s="77">
        <v>6072</v>
      </c>
      <c r="J341" s="77">
        <v>4965.8500000000004</v>
      </c>
      <c r="K341" s="77"/>
      <c r="L341" s="77"/>
      <c r="M341" s="77"/>
      <c r="N341" s="77"/>
      <c r="O341" s="77"/>
      <c r="P341" s="77"/>
    </row>
    <row r="342" spans="1:16" ht="18">
      <c r="A342" s="453"/>
      <c r="B342" s="453"/>
      <c r="C342" s="40">
        <v>4110</v>
      </c>
      <c r="D342" s="39" t="s">
        <v>140</v>
      </c>
      <c r="E342" s="77">
        <v>15048</v>
      </c>
      <c r="F342" s="77">
        <v>14318.36</v>
      </c>
      <c r="G342" s="77">
        <v>15048</v>
      </c>
      <c r="H342" s="77">
        <v>14318.36</v>
      </c>
      <c r="I342" s="77">
        <v>15048</v>
      </c>
      <c r="J342" s="77">
        <v>14318.36</v>
      </c>
      <c r="K342" s="77"/>
      <c r="L342" s="77"/>
      <c r="M342" s="77"/>
      <c r="N342" s="77"/>
      <c r="O342" s="77"/>
      <c r="P342" s="77"/>
    </row>
    <row r="343" spans="1:16">
      <c r="A343" s="453"/>
      <c r="B343" s="453"/>
      <c r="C343" s="40">
        <v>4120</v>
      </c>
      <c r="D343" s="39" t="s">
        <v>142</v>
      </c>
      <c r="E343" s="77">
        <v>2145</v>
      </c>
      <c r="F343" s="77">
        <v>2040.71</v>
      </c>
      <c r="G343" s="77">
        <v>2145</v>
      </c>
      <c r="H343" s="77">
        <v>2040.71</v>
      </c>
      <c r="I343" s="77">
        <v>2145</v>
      </c>
      <c r="J343" s="77">
        <v>2040.71</v>
      </c>
      <c r="K343" s="77"/>
      <c r="L343" s="77"/>
      <c r="M343" s="77"/>
      <c r="N343" s="77"/>
      <c r="O343" s="77"/>
      <c r="P343" s="77"/>
    </row>
    <row r="344" spans="1:16" ht="18">
      <c r="A344" s="453"/>
      <c r="B344" s="453"/>
      <c r="C344" s="40">
        <v>4210</v>
      </c>
      <c r="D344" s="39" t="s">
        <v>146</v>
      </c>
      <c r="E344" s="77">
        <v>500</v>
      </c>
      <c r="F344" s="77">
        <v>0</v>
      </c>
      <c r="G344" s="77">
        <v>500</v>
      </c>
      <c r="H344" s="77">
        <v>0</v>
      </c>
      <c r="I344" s="77"/>
      <c r="J344" s="77"/>
      <c r="K344" s="77"/>
      <c r="L344" s="77"/>
      <c r="M344" s="77"/>
      <c r="N344" s="77"/>
      <c r="O344" s="77"/>
      <c r="P344" s="77"/>
    </row>
    <row r="345" spans="1:16" ht="18">
      <c r="A345" s="453"/>
      <c r="B345" s="453"/>
      <c r="C345" s="40">
        <v>4240</v>
      </c>
      <c r="D345" s="39" t="s">
        <v>193</v>
      </c>
      <c r="E345" s="77">
        <v>500</v>
      </c>
      <c r="F345" s="77">
        <v>0</v>
      </c>
      <c r="G345" s="77">
        <v>500</v>
      </c>
      <c r="H345" s="77">
        <v>0</v>
      </c>
      <c r="I345" s="77"/>
      <c r="J345" s="77"/>
      <c r="K345" s="77"/>
      <c r="L345" s="77"/>
      <c r="M345" s="77"/>
      <c r="N345" s="77"/>
      <c r="O345" s="77"/>
      <c r="P345" s="77"/>
    </row>
    <row r="346" spans="1:16" ht="18">
      <c r="A346" s="453"/>
      <c r="B346" s="453"/>
      <c r="C346" s="40">
        <v>4440</v>
      </c>
      <c r="D346" s="39" t="s">
        <v>204</v>
      </c>
      <c r="E346" s="77">
        <v>5760</v>
      </c>
      <c r="F346" s="77">
        <v>5759.82</v>
      </c>
      <c r="G346" s="77">
        <v>5760</v>
      </c>
      <c r="H346" s="77">
        <v>5759.82</v>
      </c>
      <c r="I346" s="77"/>
      <c r="J346" s="77"/>
      <c r="K346" s="77"/>
      <c r="L346" s="77"/>
      <c r="M346" s="77"/>
      <c r="N346" s="77"/>
      <c r="O346" s="77"/>
      <c r="P346" s="77"/>
    </row>
    <row r="347" spans="1:16">
      <c r="A347" s="453"/>
      <c r="B347" s="41">
        <v>85415</v>
      </c>
      <c r="C347" s="41"/>
      <c r="D347" s="88" t="s">
        <v>114</v>
      </c>
      <c r="E347" s="91">
        <f>SUM(E348:E349)</f>
        <v>115911</v>
      </c>
      <c r="F347" s="91">
        <f>SUM(F348:F349)</f>
        <v>114027.4</v>
      </c>
      <c r="G347" s="91">
        <f>SUM(G348:G349)</f>
        <v>115911</v>
      </c>
      <c r="H347" s="91">
        <f>SUM(H348:H349)</f>
        <v>114027.4</v>
      </c>
      <c r="I347" s="91"/>
      <c r="J347" s="91"/>
      <c r="K347" s="91"/>
      <c r="L347" s="91"/>
      <c r="M347" s="91"/>
      <c r="N347" s="91"/>
      <c r="O347" s="91"/>
      <c r="P347" s="91"/>
    </row>
    <row r="348" spans="1:16">
      <c r="A348" s="243"/>
      <c r="B348" s="243"/>
      <c r="C348" s="40">
        <v>3240</v>
      </c>
      <c r="D348" s="39" t="s">
        <v>234</v>
      </c>
      <c r="E348" s="77">
        <v>103386</v>
      </c>
      <c r="F348" s="77">
        <v>101673</v>
      </c>
      <c r="G348" s="77">
        <v>103386</v>
      </c>
      <c r="H348" s="77">
        <v>101673</v>
      </c>
      <c r="I348" s="77"/>
      <c r="J348" s="77"/>
      <c r="K348" s="77"/>
      <c r="L348" s="77"/>
      <c r="M348" s="77"/>
      <c r="N348" s="77"/>
      <c r="O348" s="77"/>
      <c r="P348" s="77"/>
    </row>
    <row r="349" spans="1:16" ht="18">
      <c r="A349" s="260"/>
      <c r="B349" s="260"/>
      <c r="C349" s="260">
        <v>3260</v>
      </c>
      <c r="D349" s="39" t="s">
        <v>473</v>
      </c>
      <c r="E349" s="77">
        <v>12525</v>
      </c>
      <c r="F349" s="77">
        <v>12354.4</v>
      </c>
      <c r="G349" s="77">
        <v>12525</v>
      </c>
      <c r="H349" s="77">
        <v>12354.4</v>
      </c>
      <c r="I349" s="77"/>
      <c r="J349" s="77"/>
      <c r="K349" s="77"/>
      <c r="L349" s="77"/>
      <c r="M349" s="77"/>
      <c r="N349" s="77"/>
      <c r="O349" s="77"/>
      <c r="P349" s="77"/>
    </row>
    <row r="350" spans="1:16" s="78" customFormat="1" ht="18">
      <c r="A350" s="84">
        <v>900</v>
      </c>
      <c r="B350" s="84"/>
      <c r="C350" s="84"/>
      <c r="D350" s="81" t="s">
        <v>115</v>
      </c>
      <c r="E350" s="100">
        <f>SUM(E351,E355,E359,E365,E368,E372,E374)</f>
        <v>4691290</v>
      </c>
      <c r="F350" s="100">
        <f>SUM(F351,F355,F359,F365,F368,F372,F374)</f>
        <v>3084881.1899999995</v>
      </c>
      <c r="G350" s="100">
        <f>SUM(G351,G355,G359,G365,G368,G372,G374)</f>
        <v>4641290</v>
      </c>
      <c r="H350" s="100">
        <f>SUM(H351,H355,H359,H365,H368,H372,H374)</f>
        <v>3084881.1899999995</v>
      </c>
      <c r="I350" s="85"/>
      <c r="J350" s="85"/>
      <c r="K350" s="85"/>
      <c r="L350" s="85"/>
      <c r="M350" s="85"/>
      <c r="N350" s="85"/>
      <c r="O350" s="100">
        <f>SUM(O351,O355,O359,O365,O368,O372,O374)</f>
        <v>50000</v>
      </c>
      <c r="P350" s="100">
        <f>SUM(P351,P355,P359,P365,P368,P372,P374)</f>
        <v>0</v>
      </c>
    </row>
    <row r="351" spans="1:16" ht="18">
      <c r="A351" s="453"/>
      <c r="B351" s="41">
        <v>90001</v>
      </c>
      <c r="C351" s="41"/>
      <c r="D351" s="88" t="s">
        <v>116</v>
      </c>
      <c r="E351" s="91">
        <f>SUM(E352,E353,E354)</f>
        <v>1373842</v>
      </c>
      <c r="F351" s="91">
        <f>SUM(F352,F353,F354)</f>
        <v>1317922.71</v>
      </c>
      <c r="G351" s="91">
        <f>SUM(G352,G353,G354)</f>
        <v>1373842</v>
      </c>
      <c r="H351" s="91">
        <f>SUM(H352,H353,H354)</f>
        <v>1317922.71</v>
      </c>
      <c r="I351" s="91"/>
      <c r="J351" s="91"/>
      <c r="K351" s="91"/>
      <c r="L351" s="91"/>
      <c r="M351" s="91"/>
      <c r="N351" s="91"/>
      <c r="O351" s="91"/>
      <c r="P351" s="91"/>
    </row>
    <row r="352" spans="1:16" ht="18">
      <c r="A352" s="453"/>
      <c r="B352" s="163"/>
      <c r="C352" s="163">
        <v>4150</v>
      </c>
      <c r="D352" s="164" t="s">
        <v>456</v>
      </c>
      <c r="E352" s="93">
        <v>864000</v>
      </c>
      <c r="F352" s="93">
        <v>864000.01</v>
      </c>
      <c r="G352" s="93">
        <v>864000</v>
      </c>
      <c r="H352" s="93">
        <v>864000.01</v>
      </c>
      <c r="I352" s="93"/>
      <c r="J352" s="93"/>
      <c r="K352" s="93"/>
      <c r="L352" s="93"/>
      <c r="M352" s="93"/>
      <c r="N352" s="93"/>
      <c r="O352" s="93"/>
      <c r="P352" s="93"/>
    </row>
    <row r="353" spans="1:16">
      <c r="A353" s="453"/>
      <c r="B353" s="40"/>
      <c r="C353" s="40">
        <v>4300</v>
      </c>
      <c r="D353" s="39" t="s">
        <v>148</v>
      </c>
      <c r="E353" s="77">
        <v>489000</v>
      </c>
      <c r="F353" s="77">
        <v>435779.7</v>
      </c>
      <c r="G353" s="77">
        <v>489000</v>
      </c>
      <c r="H353" s="77">
        <v>435779.7</v>
      </c>
      <c r="I353" s="77"/>
      <c r="J353" s="77"/>
      <c r="K353" s="77"/>
      <c r="L353" s="77"/>
      <c r="M353" s="77"/>
      <c r="N353" s="77"/>
      <c r="O353" s="77"/>
      <c r="P353" s="77"/>
    </row>
    <row r="354" spans="1:16">
      <c r="A354" s="453"/>
      <c r="B354" s="243"/>
      <c r="C354" s="243">
        <v>4430</v>
      </c>
      <c r="D354" s="39" t="s">
        <v>150</v>
      </c>
      <c r="E354" s="77">
        <v>20842</v>
      </c>
      <c r="F354" s="77">
        <v>18143</v>
      </c>
      <c r="G354" s="77">
        <v>20842</v>
      </c>
      <c r="H354" s="77">
        <v>18143</v>
      </c>
      <c r="I354" s="77"/>
      <c r="J354" s="77"/>
      <c r="K354" s="77"/>
      <c r="L354" s="77"/>
      <c r="M354" s="77"/>
      <c r="N354" s="77"/>
      <c r="O354" s="77"/>
      <c r="P354" s="77"/>
    </row>
    <row r="355" spans="1:16">
      <c r="A355" s="453"/>
      <c r="B355" s="217">
        <v>90002</v>
      </c>
      <c r="C355" s="217"/>
      <c r="D355" s="211" t="s">
        <v>392</v>
      </c>
      <c r="E355" s="218">
        <f t="shared" ref="E355:J355" si="30">SUM(E356:E358)</f>
        <v>247037</v>
      </c>
      <c r="F355" s="218">
        <f t="shared" si="30"/>
        <v>156377.41</v>
      </c>
      <c r="G355" s="218">
        <f t="shared" si="30"/>
        <v>247037</v>
      </c>
      <c r="H355" s="218">
        <f t="shared" si="30"/>
        <v>156377.41</v>
      </c>
      <c r="I355" s="218">
        <f t="shared" si="30"/>
        <v>5000</v>
      </c>
      <c r="J355" s="218">
        <f t="shared" si="30"/>
        <v>1212.1400000000001</v>
      </c>
      <c r="K355" s="218"/>
      <c r="L355" s="218"/>
      <c r="M355" s="218"/>
      <c r="N355" s="218"/>
      <c r="O355" s="218"/>
      <c r="P355" s="218"/>
    </row>
    <row r="356" spans="1:16" ht="18">
      <c r="A356" s="453"/>
      <c r="B356" s="244"/>
      <c r="C356" s="244">
        <v>4100</v>
      </c>
      <c r="D356" s="92" t="s">
        <v>474</v>
      </c>
      <c r="E356" s="93">
        <v>5000</v>
      </c>
      <c r="F356" s="93">
        <v>1212.1400000000001</v>
      </c>
      <c r="G356" s="93">
        <v>5000</v>
      </c>
      <c r="H356" s="93">
        <v>1212.1400000000001</v>
      </c>
      <c r="I356" s="93">
        <v>5000</v>
      </c>
      <c r="J356" s="93">
        <v>1212.1400000000001</v>
      </c>
      <c r="K356" s="93"/>
      <c r="L356" s="93"/>
      <c r="M356" s="93"/>
      <c r="N356" s="93"/>
      <c r="O356" s="93"/>
      <c r="P356" s="93"/>
    </row>
    <row r="357" spans="1:16" ht="18">
      <c r="A357" s="453"/>
      <c r="B357" s="244"/>
      <c r="C357" s="244">
        <v>4210</v>
      </c>
      <c r="D357" s="92" t="s">
        <v>146</v>
      </c>
      <c r="E357" s="93">
        <v>15000</v>
      </c>
      <c r="F357" s="93">
        <v>6999.21</v>
      </c>
      <c r="G357" s="93">
        <v>15000</v>
      </c>
      <c r="H357" s="93">
        <v>6999.21</v>
      </c>
      <c r="I357" s="93"/>
      <c r="J357" s="93"/>
      <c r="K357" s="93"/>
      <c r="L357" s="93"/>
      <c r="M357" s="93"/>
      <c r="N357" s="93"/>
      <c r="O357" s="93"/>
      <c r="P357" s="93"/>
    </row>
    <row r="358" spans="1:16">
      <c r="A358" s="453"/>
      <c r="B358" s="197"/>
      <c r="C358" s="197">
        <v>4300</v>
      </c>
      <c r="D358" s="39" t="s">
        <v>148</v>
      </c>
      <c r="E358" s="77">
        <v>227037</v>
      </c>
      <c r="F358" s="77">
        <v>148166.06</v>
      </c>
      <c r="G358" s="77">
        <v>227037</v>
      </c>
      <c r="H358" s="77">
        <v>148166.06</v>
      </c>
      <c r="I358" s="77"/>
      <c r="J358" s="77"/>
      <c r="K358" s="77"/>
      <c r="L358" s="77"/>
      <c r="M358" s="77"/>
      <c r="N358" s="77"/>
      <c r="O358" s="77"/>
      <c r="P358" s="77"/>
    </row>
    <row r="359" spans="1:16">
      <c r="A359" s="453"/>
      <c r="B359" s="41">
        <v>90003</v>
      </c>
      <c r="C359" s="41"/>
      <c r="D359" s="88" t="s">
        <v>255</v>
      </c>
      <c r="E359" s="91">
        <f t="shared" ref="E359:P359" si="31">SUM(E360:E364)</f>
        <v>137137</v>
      </c>
      <c r="F359" s="91">
        <f t="shared" si="31"/>
        <v>73660.819999999992</v>
      </c>
      <c r="G359" s="91">
        <f t="shared" si="31"/>
        <v>127137</v>
      </c>
      <c r="H359" s="91">
        <f t="shared" si="31"/>
        <v>73660.819999999992</v>
      </c>
      <c r="I359" s="91">
        <f t="shared" si="31"/>
        <v>11737</v>
      </c>
      <c r="J359" s="91">
        <f t="shared" si="31"/>
        <v>0</v>
      </c>
      <c r="K359" s="91">
        <f t="shared" si="31"/>
        <v>0</v>
      </c>
      <c r="L359" s="91">
        <f t="shared" si="31"/>
        <v>0</v>
      </c>
      <c r="M359" s="91">
        <f t="shared" si="31"/>
        <v>0</v>
      </c>
      <c r="N359" s="91">
        <f t="shared" si="31"/>
        <v>0</v>
      </c>
      <c r="O359" s="91">
        <f t="shared" si="31"/>
        <v>10000</v>
      </c>
      <c r="P359" s="91">
        <f t="shared" si="31"/>
        <v>0</v>
      </c>
    </row>
    <row r="360" spans="1:16" ht="18">
      <c r="A360" s="453"/>
      <c r="B360" s="163"/>
      <c r="C360" s="163">
        <v>4110</v>
      </c>
      <c r="D360" s="164" t="s">
        <v>397</v>
      </c>
      <c r="E360" s="93">
        <v>2737</v>
      </c>
      <c r="F360" s="93">
        <v>0</v>
      </c>
      <c r="G360" s="93">
        <v>2737</v>
      </c>
      <c r="H360" s="93">
        <v>0</v>
      </c>
      <c r="I360" s="93">
        <v>2737</v>
      </c>
      <c r="J360" s="93">
        <v>0</v>
      </c>
      <c r="K360" s="93"/>
      <c r="L360" s="93"/>
      <c r="M360" s="93"/>
      <c r="N360" s="93"/>
      <c r="O360" s="93"/>
      <c r="P360" s="93"/>
    </row>
    <row r="361" spans="1:16">
      <c r="A361" s="453"/>
      <c r="B361" s="163"/>
      <c r="C361" s="163">
        <v>4170</v>
      </c>
      <c r="D361" s="164" t="s">
        <v>213</v>
      </c>
      <c r="E361" s="93">
        <v>9000</v>
      </c>
      <c r="F361" s="93">
        <v>0</v>
      </c>
      <c r="G361" s="93">
        <v>9000</v>
      </c>
      <c r="H361" s="93">
        <v>0</v>
      </c>
      <c r="I361" s="93">
        <v>9000</v>
      </c>
      <c r="J361" s="93">
        <v>0</v>
      </c>
      <c r="K361" s="93"/>
      <c r="L361" s="93"/>
      <c r="M361" s="93"/>
      <c r="N361" s="93"/>
      <c r="O361" s="93"/>
      <c r="P361" s="93"/>
    </row>
    <row r="362" spans="1:16" ht="18">
      <c r="A362" s="453"/>
      <c r="B362" s="40"/>
      <c r="C362" s="162">
        <v>4210</v>
      </c>
      <c r="D362" s="39" t="s">
        <v>146</v>
      </c>
      <c r="E362" s="77">
        <v>30400</v>
      </c>
      <c r="F362" s="77">
        <v>2690.92</v>
      </c>
      <c r="G362" s="77">
        <v>30400</v>
      </c>
      <c r="H362" s="77">
        <v>2690.92</v>
      </c>
      <c r="I362" s="77"/>
      <c r="J362" s="77"/>
      <c r="K362" s="77"/>
      <c r="L362" s="77"/>
      <c r="M362" s="77"/>
      <c r="N362" s="77"/>
      <c r="O362" s="77"/>
      <c r="P362" s="77"/>
    </row>
    <row r="363" spans="1:16">
      <c r="A363" s="453"/>
      <c r="B363" s="40"/>
      <c r="C363" s="40">
        <v>4300</v>
      </c>
      <c r="D363" s="39" t="s">
        <v>148</v>
      </c>
      <c r="E363" s="77">
        <v>85000</v>
      </c>
      <c r="F363" s="77">
        <v>70969.899999999994</v>
      </c>
      <c r="G363" s="77">
        <v>85000</v>
      </c>
      <c r="H363" s="77">
        <v>70969.899999999994</v>
      </c>
      <c r="I363" s="77"/>
      <c r="J363" s="77"/>
      <c r="K363" s="77"/>
      <c r="L363" s="77"/>
      <c r="M363" s="77"/>
      <c r="N363" s="77"/>
      <c r="O363" s="77"/>
      <c r="P363" s="77"/>
    </row>
    <row r="364" spans="1:16" ht="18">
      <c r="A364" s="453"/>
      <c r="B364" s="162"/>
      <c r="C364" s="162">
        <v>6060</v>
      </c>
      <c r="D364" s="39" t="s">
        <v>378</v>
      </c>
      <c r="E364" s="77">
        <v>10000</v>
      </c>
      <c r="F364" s="77">
        <v>0</v>
      </c>
      <c r="G364" s="77"/>
      <c r="H364" s="77"/>
      <c r="I364" s="77"/>
      <c r="J364" s="77"/>
      <c r="K364" s="77"/>
      <c r="L364" s="77"/>
      <c r="M364" s="77"/>
      <c r="N364" s="77"/>
      <c r="O364" s="77">
        <v>10000</v>
      </c>
      <c r="P364" s="77">
        <v>0</v>
      </c>
    </row>
    <row r="365" spans="1:16" ht="18">
      <c r="A365" s="453"/>
      <c r="B365" s="41">
        <v>90004</v>
      </c>
      <c r="C365" s="41"/>
      <c r="D365" s="88" t="s">
        <v>256</v>
      </c>
      <c r="E365" s="91">
        <f>SUM(E366:E367)</f>
        <v>25500</v>
      </c>
      <c r="F365" s="91">
        <f>SUM(F366:F367)</f>
        <v>12000.97</v>
      </c>
      <c r="G365" s="91">
        <f>SUM(G366:G367)</f>
        <v>25500</v>
      </c>
      <c r="H365" s="91">
        <f>SUM(H366:H367)</f>
        <v>12000.97</v>
      </c>
      <c r="I365" s="91"/>
      <c r="J365" s="91"/>
      <c r="K365" s="91"/>
      <c r="L365" s="91"/>
      <c r="M365" s="91"/>
      <c r="N365" s="91"/>
      <c r="O365" s="91"/>
      <c r="P365" s="91"/>
    </row>
    <row r="366" spans="1:16" ht="18">
      <c r="A366" s="453"/>
      <c r="B366" s="453"/>
      <c r="C366" s="40">
        <v>4210</v>
      </c>
      <c r="D366" s="39" t="s">
        <v>146</v>
      </c>
      <c r="E366" s="77">
        <v>20500</v>
      </c>
      <c r="F366" s="77">
        <v>11725.97</v>
      </c>
      <c r="G366" s="77">
        <v>20500</v>
      </c>
      <c r="H366" s="77">
        <v>11725.97</v>
      </c>
      <c r="I366" s="77"/>
      <c r="J366" s="77"/>
      <c r="K366" s="77"/>
      <c r="L366" s="77"/>
      <c r="M366" s="77"/>
      <c r="N366" s="77"/>
      <c r="O366" s="77"/>
      <c r="P366" s="77"/>
    </row>
    <row r="367" spans="1:16">
      <c r="A367" s="453"/>
      <c r="B367" s="453"/>
      <c r="C367" s="40">
        <v>4300</v>
      </c>
      <c r="D367" s="39" t="s">
        <v>148</v>
      </c>
      <c r="E367" s="77">
        <v>5000</v>
      </c>
      <c r="F367" s="77">
        <v>275</v>
      </c>
      <c r="G367" s="77">
        <v>5000</v>
      </c>
      <c r="H367" s="77">
        <v>275</v>
      </c>
      <c r="I367" s="77"/>
      <c r="J367" s="77"/>
      <c r="K367" s="77"/>
      <c r="L367" s="77"/>
      <c r="M367" s="77"/>
      <c r="N367" s="77"/>
      <c r="O367" s="77"/>
      <c r="P367" s="77"/>
    </row>
    <row r="368" spans="1:16">
      <c r="A368" s="453"/>
      <c r="B368" s="41">
        <v>90015</v>
      </c>
      <c r="C368" s="41"/>
      <c r="D368" s="88" t="s">
        <v>257</v>
      </c>
      <c r="E368" s="91">
        <f>SUM(E369:E370:E371)</f>
        <v>483800</v>
      </c>
      <c r="F368" s="91">
        <f>SUM(F369:F370:F371)</f>
        <v>414443.48</v>
      </c>
      <c r="G368" s="91">
        <f>SUM(G369:G370:G371)</f>
        <v>443800</v>
      </c>
      <c r="H368" s="91">
        <f>SUM(H369:H370:H371)</f>
        <v>414443.48</v>
      </c>
      <c r="I368" s="91"/>
      <c r="J368" s="91"/>
      <c r="K368" s="91"/>
      <c r="L368" s="91"/>
      <c r="M368" s="91"/>
      <c r="N368" s="91"/>
      <c r="O368" s="91">
        <f>SUM(O369,O371)</f>
        <v>40000</v>
      </c>
      <c r="P368" s="91">
        <f>SUM(P369,P371)</f>
        <v>0</v>
      </c>
    </row>
    <row r="369" spans="1:16">
      <c r="A369" s="453"/>
      <c r="B369" s="453"/>
      <c r="C369" s="40">
        <v>4260</v>
      </c>
      <c r="D369" s="39" t="s">
        <v>166</v>
      </c>
      <c r="E369" s="77">
        <v>116000</v>
      </c>
      <c r="F369" s="77">
        <v>113468.85</v>
      </c>
      <c r="G369" s="77">
        <v>116000</v>
      </c>
      <c r="H369" s="77">
        <v>113468.85</v>
      </c>
      <c r="I369" s="77"/>
      <c r="J369" s="77"/>
      <c r="K369" s="77"/>
      <c r="L369" s="77"/>
      <c r="M369" s="77"/>
      <c r="N369" s="77"/>
      <c r="O369" s="77"/>
      <c r="P369" s="77"/>
    </row>
    <row r="370" spans="1:16">
      <c r="A370" s="453"/>
      <c r="B370" s="453"/>
      <c r="C370" s="40">
        <v>4300</v>
      </c>
      <c r="D370" s="39" t="s">
        <v>148</v>
      </c>
      <c r="E370" s="77">
        <v>327800</v>
      </c>
      <c r="F370" s="77">
        <v>300974.63</v>
      </c>
      <c r="G370" s="77">
        <v>327800</v>
      </c>
      <c r="H370" s="77">
        <v>300974.63</v>
      </c>
      <c r="I370" s="77" t="s">
        <v>348</v>
      </c>
      <c r="J370" s="77"/>
      <c r="K370" s="77"/>
      <c r="L370" s="77"/>
      <c r="M370" s="77"/>
      <c r="N370" s="77"/>
      <c r="O370" s="77"/>
      <c r="P370" s="77"/>
    </row>
    <row r="371" spans="1:16" ht="18">
      <c r="A371" s="453"/>
      <c r="B371" s="243"/>
      <c r="C371" s="243">
        <v>6060</v>
      </c>
      <c r="D371" s="39" t="s">
        <v>457</v>
      </c>
      <c r="E371" s="77">
        <v>40000</v>
      </c>
      <c r="F371" s="77">
        <v>0</v>
      </c>
      <c r="G371" s="77"/>
      <c r="H371" s="77"/>
      <c r="I371" s="77"/>
      <c r="J371" s="77"/>
      <c r="K371" s="77"/>
      <c r="L371" s="77"/>
      <c r="M371" s="77"/>
      <c r="N371" s="77"/>
      <c r="O371" s="77">
        <v>40000</v>
      </c>
      <c r="P371" s="77">
        <v>0</v>
      </c>
    </row>
    <row r="372" spans="1:16" ht="36">
      <c r="A372" s="453"/>
      <c r="B372" s="41">
        <v>90019</v>
      </c>
      <c r="C372" s="41"/>
      <c r="D372" s="88" t="s">
        <v>117</v>
      </c>
      <c r="E372" s="91">
        <f>E373</f>
        <v>2400974</v>
      </c>
      <c r="F372" s="91">
        <f>F373</f>
        <v>1100000</v>
      </c>
      <c r="G372" s="91">
        <f>G373</f>
        <v>2400974</v>
      </c>
      <c r="H372" s="91">
        <f>H373</f>
        <v>1100000</v>
      </c>
      <c r="I372" s="91"/>
      <c r="J372" s="91"/>
      <c r="K372" s="91"/>
      <c r="L372" s="91"/>
      <c r="M372" s="91"/>
      <c r="N372" s="91"/>
      <c r="O372" s="91"/>
      <c r="P372" s="91"/>
    </row>
    <row r="373" spans="1:16">
      <c r="A373" s="453"/>
      <c r="B373" s="40"/>
      <c r="C373" s="40">
        <v>2960</v>
      </c>
      <c r="D373" s="39" t="s">
        <v>258</v>
      </c>
      <c r="E373" s="77">
        <v>2400974</v>
      </c>
      <c r="F373" s="77">
        <v>1100000</v>
      </c>
      <c r="G373" s="77">
        <v>2400974</v>
      </c>
      <c r="H373" s="77">
        <v>1100000</v>
      </c>
      <c r="I373" s="77"/>
      <c r="J373" s="77"/>
      <c r="K373" s="77"/>
      <c r="L373" s="77"/>
      <c r="M373" s="77"/>
      <c r="N373" s="77"/>
      <c r="O373" s="77"/>
      <c r="P373" s="77"/>
    </row>
    <row r="374" spans="1:16">
      <c r="A374" s="453"/>
      <c r="B374" s="41">
        <v>90095</v>
      </c>
      <c r="C374" s="41"/>
      <c r="D374" s="88" t="s">
        <v>15</v>
      </c>
      <c r="E374" s="91">
        <f>SUM(E375,E376)</f>
        <v>23000</v>
      </c>
      <c r="F374" s="91">
        <f>SUM(F375,F376)</f>
        <v>10475.799999999999</v>
      </c>
      <c r="G374" s="91">
        <f>SUM(G375,G376)</f>
        <v>23000</v>
      </c>
      <c r="H374" s="91">
        <f>SUM(H375,H376)</f>
        <v>10475.799999999999</v>
      </c>
      <c r="I374" s="91"/>
      <c r="J374" s="91"/>
      <c r="K374" s="91"/>
      <c r="L374" s="91"/>
      <c r="M374" s="91"/>
      <c r="N374" s="91"/>
      <c r="O374" s="91"/>
      <c r="P374" s="91"/>
    </row>
    <row r="375" spans="1:16" ht="18">
      <c r="A375" s="453"/>
      <c r="B375" s="163"/>
      <c r="C375" s="163">
        <v>4210</v>
      </c>
      <c r="D375" s="164" t="s">
        <v>146</v>
      </c>
      <c r="E375" s="93">
        <v>1000</v>
      </c>
      <c r="F375" s="93">
        <v>0</v>
      </c>
      <c r="G375" s="93">
        <v>1000</v>
      </c>
      <c r="H375" s="93">
        <v>0</v>
      </c>
      <c r="I375" s="93"/>
      <c r="J375" s="93"/>
      <c r="K375" s="93"/>
      <c r="L375" s="93"/>
      <c r="M375" s="93"/>
      <c r="N375" s="93"/>
      <c r="O375" s="93"/>
      <c r="P375" s="93"/>
    </row>
    <row r="376" spans="1:16">
      <c r="A376" s="453"/>
      <c r="B376" s="40"/>
      <c r="C376" s="40">
        <v>4300</v>
      </c>
      <c r="D376" s="39" t="s">
        <v>148</v>
      </c>
      <c r="E376" s="77">
        <v>22000</v>
      </c>
      <c r="F376" s="77">
        <v>10475.799999999999</v>
      </c>
      <c r="G376" s="77">
        <v>22000</v>
      </c>
      <c r="H376" s="77">
        <v>10475.799999999999</v>
      </c>
      <c r="I376" s="77"/>
      <c r="J376" s="77"/>
      <c r="K376" s="77"/>
      <c r="L376" s="77"/>
      <c r="M376" s="77"/>
      <c r="N376" s="77"/>
      <c r="O376" s="77"/>
      <c r="P376" s="77"/>
    </row>
    <row r="377" spans="1:16" s="78" customFormat="1" ht="18">
      <c r="A377" s="84">
        <v>921</v>
      </c>
      <c r="B377" s="84"/>
      <c r="C377" s="84"/>
      <c r="D377" s="81" t="s">
        <v>118</v>
      </c>
      <c r="E377" s="100">
        <f t="shared" ref="E377:J377" si="32">SUM(E378,E389,E402)</f>
        <v>1256657</v>
      </c>
      <c r="F377" s="100">
        <f t="shared" si="32"/>
        <v>587602.67000000004</v>
      </c>
      <c r="G377" s="100">
        <f t="shared" si="32"/>
        <v>396657</v>
      </c>
      <c r="H377" s="100">
        <f t="shared" si="32"/>
        <v>388297.81</v>
      </c>
      <c r="I377" s="100">
        <f t="shared" si="32"/>
        <v>80203</v>
      </c>
      <c r="J377" s="100">
        <f t="shared" si="32"/>
        <v>77278.16</v>
      </c>
      <c r="K377" s="100"/>
      <c r="L377" s="100"/>
      <c r="M377" s="100"/>
      <c r="N377" s="100"/>
      <c r="O377" s="100">
        <f>SUM(O378,O389,O402)</f>
        <v>860000</v>
      </c>
      <c r="P377" s="100">
        <f>SUM(P378,P389,P402)</f>
        <v>199304.86</v>
      </c>
    </row>
    <row r="378" spans="1:16" ht="18">
      <c r="A378" s="453"/>
      <c r="B378" s="41">
        <v>92109</v>
      </c>
      <c r="C378" s="41"/>
      <c r="D378" s="88" t="s">
        <v>259</v>
      </c>
      <c r="E378" s="91">
        <f t="shared" ref="E378:J378" si="33">SUM(E379:E388)</f>
        <v>945952</v>
      </c>
      <c r="F378" s="91">
        <f t="shared" si="33"/>
        <v>341635.89</v>
      </c>
      <c r="G378" s="91">
        <f t="shared" si="33"/>
        <v>145952</v>
      </c>
      <c r="H378" s="91">
        <f t="shared" si="33"/>
        <v>142331.03</v>
      </c>
      <c r="I378" s="91">
        <f t="shared" si="33"/>
        <v>34604</v>
      </c>
      <c r="J378" s="91">
        <f t="shared" si="33"/>
        <v>34446.53</v>
      </c>
      <c r="K378" s="91"/>
      <c r="L378" s="91"/>
      <c r="M378" s="91"/>
      <c r="N378" s="91"/>
      <c r="O378" s="91">
        <f>SUM(O379:O388)</f>
        <v>800000</v>
      </c>
      <c r="P378" s="91">
        <f>SUM(P379:P388)</f>
        <v>199304.86</v>
      </c>
    </row>
    <row r="379" spans="1:16" ht="18">
      <c r="A379" s="453"/>
      <c r="B379" s="163"/>
      <c r="C379" s="163">
        <v>4110</v>
      </c>
      <c r="D379" s="164" t="s">
        <v>379</v>
      </c>
      <c r="E379" s="93">
        <v>3204</v>
      </c>
      <c r="F379" s="93">
        <v>3128.78</v>
      </c>
      <c r="G379" s="93">
        <v>3204</v>
      </c>
      <c r="H379" s="93">
        <v>3128.78</v>
      </c>
      <c r="I379" s="93">
        <v>3204</v>
      </c>
      <c r="J379" s="93">
        <v>3128.78</v>
      </c>
      <c r="K379" s="93"/>
      <c r="L379" s="93"/>
      <c r="M379" s="93"/>
      <c r="N379" s="93"/>
      <c r="O379" s="93"/>
      <c r="P379" s="93"/>
    </row>
    <row r="380" spans="1:16">
      <c r="A380" s="453"/>
      <c r="B380" s="163"/>
      <c r="C380" s="163">
        <v>4120</v>
      </c>
      <c r="D380" s="164" t="s">
        <v>142</v>
      </c>
      <c r="E380" s="93">
        <v>50</v>
      </c>
      <c r="F380" s="93">
        <v>16.829999999999998</v>
      </c>
      <c r="G380" s="93">
        <v>50</v>
      </c>
      <c r="H380" s="93">
        <v>16.829999999999998</v>
      </c>
      <c r="I380" s="93">
        <v>50</v>
      </c>
      <c r="J380" s="93">
        <v>16.829999999999998</v>
      </c>
      <c r="K380" s="93"/>
      <c r="L380" s="93"/>
      <c r="M380" s="93"/>
      <c r="N380" s="93"/>
      <c r="O380" s="93"/>
      <c r="P380" s="93"/>
    </row>
    <row r="381" spans="1:16">
      <c r="A381" s="453"/>
      <c r="B381" s="453"/>
      <c r="C381" s="40">
        <v>4170</v>
      </c>
      <c r="D381" s="39" t="s">
        <v>213</v>
      </c>
      <c r="E381" s="77">
        <v>31350</v>
      </c>
      <c r="F381" s="77">
        <v>31300.92</v>
      </c>
      <c r="G381" s="77">
        <v>31350</v>
      </c>
      <c r="H381" s="77">
        <v>31300.92</v>
      </c>
      <c r="I381" s="77">
        <v>31350</v>
      </c>
      <c r="J381" s="77">
        <v>31300.92</v>
      </c>
      <c r="K381" s="77"/>
      <c r="L381" s="77"/>
      <c r="M381" s="77"/>
      <c r="N381" s="77"/>
      <c r="O381" s="77"/>
      <c r="P381" s="77"/>
    </row>
    <row r="382" spans="1:16" ht="18">
      <c r="A382" s="453"/>
      <c r="B382" s="453"/>
      <c r="C382" s="40">
        <v>4210</v>
      </c>
      <c r="D382" s="39" t="s">
        <v>146</v>
      </c>
      <c r="E382" s="77">
        <v>24000</v>
      </c>
      <c r="F382" s="77">
        <v>23862.01</v>
      </c>
      <c r="G382" s="77">
        <v>24000</v>
      </c>
      <c r="H382" s="77">
        <v>23862.01</v>
      </c>
      <c r="I382" s="77"/>
      <c r="J382" s="77"/>
      <c r="K382" s="77"/>
      <c r="L382" s="77"/>
      <c r="M382" s="77"/>
      <c r="N382" s="77"/>
      <c r="O382" s="77"/>
      <c r="P382" s="77"/>
    </row>
    <row r="383" spans="1:16">
      <c r="A383" s="453"/>
      <c r="B383" s="453"/>
      <c r="C383" s="40">
        <v>4260</v>
      </c>
      <c r="D383" s="39" t="s">
        <v>166</v>
      </c>
      <c r="E383" s="77">
        <v>67400</v>
      </c>
      <c r="F383" s="77">
        <v>64271.56</v>
      </c>
      <c r="G383" s="77">
        <v>67400</v>
      </c>
      <c r="H383" s="77">
        <v>64271.56</v>
      </c>
      <c r="I383" s="77"/>
      <c r="J383" s="77"/>
      <c r="K383" s="77"/>
      <c r="L383" s="77"/>
      <c r="M383" s="77"/>
      <c r="N383" s="77"/>
      <c r="O383" s="77"/>
      <c r="P383" s="77"/>
    </row>
    <row r="384" spans="1:16">
      <c r="A384" s="453"/>
      <c r="B384" s="453"/>
      <c r="C384" s="40">
        <v>4300</v>
      </c>
      <c r="D384" s="39" t="s">
        <v>148</v>
      </c>
      <c r="E384" s="77">
        <v>16948</v>
      </c>
      <c r="F384" s="77">
        <v>16843.86</v>
      </c>
      <c r="G384" s="77">
        <v>16948</v>
      </c>
      <c r="H384" s="77">
        <v>16843.86</v>
      </c>
      <c r="I384" s="77"/>
      <c r="J384" s="77"/>
      <c r="K384" s="77"/>
      <c r="L384" s="77"/>
      <c r="M384" s="77"/>
      <c r="N384" s="77"/>
      <c r="O384" s="77"/>
      <c r="P384" s="77"/>
    </row>
    <row r="385" spans="1:16" ht="36">
      <c r="A385" s="453"/>
      <c r="B385" s="453"/>
      <c r="C385" s="40">
        <v>4370</v>
      </c>
      <c r="D385" s="39" t="s">
        <v>199</v>
      </c>
      <c r="E385" s="77">
        <v>500</v>
      </c>
      <c r="F385" s="77">
        <v>447.07</v>
      </c>
      <c r="G385" s="77">
        <v>500</v>
      </c>
      <c r="H385" s="77">
        <v>447.07</v>
      </c>
      <c r="I385" s="77"/>
      <c r="J385" s="77"/>
      <c r="K385" s="77"/>
      <c r="L385" s="77"/>
      <c r="M385" s="77"/>
      <c r="N385" s="77"/>
      <c r="O385" s="77"/>
      <c r="P385" s="77"/>
    </row>
    <row r="386" spans="1:16">
      <c r="A386" s="453"/>
      <c r="B386" s="453"/>
      <c r="C386" s="40">
        <v>4430</v>
      </c>
      <c r="D386" s="39" t="s">
        <v>150</v>
      </c>
      <c r="E386" s="77">
        <v>2500</v>
      </c>
      <c r="F386" s="77">
        <v>2460</v>
      </c>
      <c r="G386" s="77">
        <v>2500</v>
      </c>
      <c r="H386" s="77">
        <v>2460</v>
      </c>
      <c r="I386" s="77"/>
      <c r="J386" s="77"/>
      <c r="K386" s="77"/>
      <c r="L386" s="77"/>
      <c r="M386" s="77"/>
      <c r="N386" s="77"/>
      <c r="O386" s="77"/>
      <c r="P386" s="77"/>
    </row>
    <row r="387" spans="1:16" ht="18">
      <c r="A387" s="453"/>
      <c r="B387" s="453"/>
      <c r="C387" s="40">
        <v>6057</v>
      </c>
      <c r="D387" s="39" t="s">
        <v>162</v>
      </c>
      <c r="E387" s="77">
        <v>320000</v>
      </c>
      <c r="F387" s="77">
        <v>75490.5</v>
      </c>
      <c r="G387" s="77"/>
      <c r="H387" s="77"/>
      <c r="I387" s="77"/>
      <c r="J387" s="77"/>
      <c r="K387" s="77"/>
      <c r="L387" s="77"/>
      <c r="M387" s="77"/>
      <c r="N387" s="77"/>
      <c r="O387" s="77">
        <v>320000</v>
      </c>
      <c r="P387" s="77">
        <v>75490.5</v>
      </c>
    </row>
    <row r="388" spans="1:16" ht="18">
      <c r="A388" s="453"/>
      <c r="B388" s="453"/>
      <c r="C388" s="40">
        <v>6059</v>
      </c>
      <c r="D388" s="39" t="s">
        <v>162</v>
      </c>
      <c r="E388" s="77">
        <v>480000</v>
      </c>
      <c r="F388" s="77">
        <v>123814.36</v>
      </c>
      <c r="G388" s="77"/>
      <c r="H388" s="77"/>
      <c r="I388" s="77"/>
      <c r="J388" s="77"/>
      <c r="K388" s="77"/>
      <c r="L388" s="77"/>
      <c r="M388" s="77"/>
      <c r="N388" s="77"/>
      <c r="O388" s="77">
        <v>480000</v>
      </c>
      <c r="P388" s="77">
        <v>123814.36</v>
      </c>
    </row>
    <row r="389" spans="1:16">
      <c r="A389" s="453"/>
      <c r="B389" s="41">
        <v>92116</v>
      </c>
      <c r="C389" s="41"/>
      <c r="D389" s="88" t="s">
        <v>120</v>
      </c>
      <c r="E389" s="91">
        <f t="shared" ref="E389:J389" si="34">SUM(E390:E401)</f>
        <v>82651</v>
      </c>
      <c r="F389" s="91">
        <f t="shared" si="34"/>
        <v>77912.78</v>
      </c>
      <c r="G389" s="91">
        <f t="shared" si="34"/>
        <v>82651</v>
      </c>
      <c r="H389" s="91">
        <f t="shared" si="34"/>
        <v>77912.78</v>
      </c>
      <c r="I389" s="91">
        <f t="shared" si="34"/>
        <v>45599</v>
      </c>
      <c r="J389" s="91">
        <f t="shared" si="34"/>
        <v>42831.630000000005</v>
      </c>
      <c r="K389" s="91"/>
      <c r="L389" s="91"/>
      <c r="M389" s="91"/>
      <c r="N389" s="91"/>
      <c r="O389" s="91">
        <f>SUM(O390:O401)</f>
        <v>0</v>
      </c>
      <c r="P389" s="91">
        <f>SUM(P390:P401)</f>
        <v>0</v>
      </c>
    </row>
    <row r="390" spans="1:16" ht="18">
      <c r="A390" s="453"/>
      <c r="B390" s="453"/>
      <c r="C390" s="40">
        <v>3020</v>
      </c>
      <c r="D390" s="39" t="s">
        <v>187</v>
      </c>
      <c r="E390" s="77">
        <v>300</v>
      </c>
      <c r="F390" s="77">
        <v>220.56</v>
      </c>
      <c r="G390" s="77">
        <v>300</v>
      </c>
      <c r="H390" s="77">
        <v>220.56</v>
      </c>
      <c r="I390" s="77"/>
      <c r="J390" s="77"/>
      <c r="K390" s="77"/>
      <c r="L390" s="77"/>
      <c r="M390" s="77"/>
      <c r="N390" s="77"/>
      <c r="O390" s="77"/>
      <c r="P390" s="77"/>
    </row>
    <row r="391" spans="1:16" ht="18">
      <c r="A391" s="453"/>
      <c r="B391" s="453"/>
      <c r="C391" s="40">
        <v>4010</v>
      </c>
      <c r="D391" s="39" t="s">
        <v>178</v>
      </c>
      <c r="E391" s="77">
        <v>35933</v>
      </c>
      <c r="F391" s="77">
        <v>33696.04</v>
      </c>
      <c r="G391" s="77">
        <v>35933</v>
      </c>
      <c r="H391" s="77">
        <v>33696.04</v>
      </c>
      <c r="I391" s="77">
        <v>35933</v>
      </c>
      <c r="J391" s="77">
        <v>33696.04</v>
      </c>
      <c r="K391" s="77"/>
      <c r="L391" s="77"/>
      <c r="M391" s="77"/>
      <c r="N391" s="77"/>
      <c r="O391" s="77"/>
      <c r="P391" s="77"/>
    </row>
    <row r="392" spans="1:16" ht="18">
      <c r="A392" s="453"/>
      <c r="B392" s="453"/>
      <c r="C392" s="40">
        <v>4040</v>
      </c>
      <c r="D392" s="39" t="s">
        <v>237</v>
      </c>
      <c r="E392" s="77">
        <v>3007</v>
      </c>
      <c r="F392" s="77">
        <v>2893.84</v>
      </c>
      <c r="G392" s="77">
        <v>3007</v>
      </c>
      <c r="H392" s="77">
        <v>2893.84</v>
      </c>
      <c r="I392" s="77">
        <v>3007</v>
      </c>
      <c r="J392" s="77">
        <v>2893.84</v>
      </c>
      <c r="K392" s="77"/>
      <c r="L392" s="77"/>
      <c r="M392" s="77"/>
      <c r="N392" s="77"/>
      <c r="O392" s="77"/>
      <c r="P392" s="77"/>
    </row>
    <row r="393" spans="1:16" ht="18">
      <c r="A393" s="453"/>
      <c r="B393" s="453"/>
      <c r="C393" s="40">
        <v>4110</v>
      </c>
      <c r="D393" s="39" t="s">
        <v>140</v>
      </c>
      <c r="E393" s="77">
        <v>6659</v>
      </c>
      <c r="F393" s="77">
        <v>6241.75</v>
      </c>
      <c r="G393" s="77">
        <v>6659</v>
      </c>
      <c r="H393" s="77">
        <v>6241.75</v>
      </c>
      <c r="I393" s="77">
        <v>6659</v>
      </c>
      <c r="J393" s="77">
        <v>6241.75</v>
      </c>
      <c r="K393" s="77"/>
      <c r="L393" s="77"/>
      <c r="M393" s="77"/>
      <c r="N393" s="77"/>
      <c r="O393" s="77"/>
      <c r="P393" s="77"/>
    </row>
    <row r="394" spans="1:16" ht="18">
      <c r="A394" s="453"/>
      <c r="B394" s="453"/>
      <c r="C394" s="40">
        <v>4210</v>
      </c>
      <c r="D394" s="39" t="s">
        <v>146</v>
      </c>
      <c r="E394" s="77">
        <v>10500</v>
      </c>
      <c r="F394" s="77">
        <v>9646.6200000000008</v>
      </c>
      <c r="G394" s="77">
        <v>10500</v>
      </c>
      <c r="H394" s="77">
        <v>9646.6200000000008</v>
      </c>
      <c r="I394" s="77"/>
      <c r="J394" s="77"/>
      <c r="K394" s="77"/>
      <c r="L394" s="77"/>
      <c r="M394" s="77"/>
      <c r="N394" s="77"/>
      <c r="O394" s="77"/>
      <c r="P394" s="77"/>
    </row>
    <row r="395" spans="1:16" ht="18">
      <c r="A395" s="453"/>
      <c r="B395" s="453"/>
      <c r="C395" s="40">
        <v>4240</v>
      </c>
      <c r="D395" s="39" t="s">
        <v>193</v>
      </c>
      <c r="E395" s="77">
        <v>5052</v>
      </c>
      <c r="F395" s="77">
        <v>5051.07</v>
      </c>
      <c r="G395" s="77">
        <v>5052</v>
      </c>
      <c r="H395" s="77">
        <v>5051.07</v>
      </c>
      <c r="I395" s="77"/>
      <c r="J395" s="77"/>
      <c r="K395" s="77"/>
      <c r="L395" s="77"/>
      <c r="M395" s="77"/>
      <c r="N395" s="77"/>
      <c r="O395" s="77"/>
      <c r="P395" s="77"/>
    </row>
    <row r="396" spans="1:16">
      <c r="A396" s="453"/>
      <c r="B396" s="453"/>
      <c r="C396" s="40">
        <v>4260</v>
      </c>
      <c r="D396" s="39" t="s">
        <v>166</v>
      </c>
      <c r="E396" s="77">
        <v>10300</v>
      </c>
      <c r="F396" s="77">
        <v>10061.799999999999</v>
      </c>
      <c r="G396" s="77">
        <v>10300</v>
      </c>
      <c r="H396" s="77">
        <v>10061.799999999999</v>
      </c>
      <c r="I396" s="77"/>
      <c r="J396" s="77"/>
      <c r="K396" s="77"/>
      <c r="L396" s="77"/>
      <c r="M396" s="77"/>
      <c r="N396" s="77"/>
      <c r="O396" s="77"/>
      <c r="P396" s="77"/>
    </row>
    <row r="397" spans="1:16">
      <c r="A397" s="453"/>
      <c r="B397" s="453"/>
      <c r="C397" s="40">
        <v>4300</v>
      </c>
      <c r="D397" s="39" t="s">
        <v>148</v>
      </c>
      <c r="E397" s="77">
        <v>7000</v>
      </c>
      <c r="F397" s="77">
        <v>6751.74</v>
      </c>
      <c r="G397" s="77">
        <v>7000</v>
      </c>
      <c r="H397" s="77">
        <v>6751.74</v>
      </c>
      <c r="I397" s="77"/>
      <c r="J397" s="77"/>
      <c r="K397" s="77"/>
      <c r="L397" s="77"/>
      <c r="M397" s="77"/>
      <c r="N397" s="77"/>
      <c r="O397" s="77"/>
      <c r="P397" s="77"/>
    </row>
    <row r="398" spans="1:16" ht="18">
      <c r="A398" s="453"/>
      <c r="B398" s="453"/>
      <c r="C398" s="40">
        <v>4350</v>
      </c>
      <c r="D398" s="39" t="s">
        <v>197</v>
      </c>
      <c r="E398" s="77">
        <v>1400</v>
      </c>
      <c r="F398" s="77">
        <v>1317.7</v>
      </c>
      <c r="G398" s="77">
        <v>1400</v>
      </c>
      <c r="H398" s="77">
        <v>1317.7</v>
      </c>
      <c r="I398" s="77"/>
      <c r="J398" s="77"/>
      <c r="K398" s="77"/>
      <c r="L398" s="77"/>
      <c r="M398" s="77"/>
      <c r="N398" s="77"/>
      <c r="O398" s="77"/>
      <c r="P398" s="77"/>
    </row>
    <row r="399" spans="1:16" ht="36">
      <c r="A399" s="453"/>
      <c r="B399" s="453"/>
      <c r="C399" s="40">
        <v>4370</v>
      </c>
      <c r="D399" s="39" t="s">
        <v>199</v>
      </c>
      <c r="E399" s="77">
        <v>1000</v>
      </c>
      <c r="F399" s="77">
        <v>732.05</v>
      </c>
      <c r="G399" s="77">
        <v>1000</v>
      </c>
      <c r="H399" s="77">
        <v>732.05</v>
      </c>
      <c r="I399" s="77"/>
      <c r="J399" s="77"/>
      <c r="K399" s="77"/>
      <c r="L399" s="77"/>
      <c r="M399" s="77"/>
      <c r="N399" s="77"/>
      <c r="O399" s="77"/>
      <c r="P399" s="77"/>
    </row>
    <row r="400" spans="1:16">
      <c r="A400" s="453"/>
      <c r="B400" s="453"/>
      <c r="C400" s="40">
        <v>4410</v>
      </c>
      <c r="D400" s="39" t="s">
        <v>201</v>
      </c>
      <c r="E400" s="77">
        <v>400</v>
      </c>
      <c r="F400" s="77">
        <v>205.68</v>
      </c>
      <c r="G400" s="77">
        <v>400</v>
      </c>
      <c r="H400" s="77">
        <v>205.68</v>
      </c>
      <c r="I400" s="77"/>
      <c r="J400" s="77"/>
      <c r="K400" s="77"/>
      <c r="L400" s="77"/>
      <c r="M400" s="77"/>
      <c r="N400" s="77"/>
      <c r="O400" s="77"/>
      <c r="P400" s="77"/>
    </row>
    <row r="401" spans="1:16" ht="18">
      <c r="A401" s="453"/>
      <c r="B401" s="453"/>
      <c r="C401" s="40">
        <v>4440</v>
      </c>
      <c r="D401" s="39" t="s">
        <v>204</v>
      </c>
      <c r="E401" s="77">
        <v>1100</v>
      </c>
      <c r="F401" s="77">
        <v>1093.93</v>
      </c>
      <c r="G401" s="77">
        <v>1100</v>
      </c>
      <c r="H401" s="77">
        <v>1093.93</v>
      </c>
      <c r="I401" s="77"/>
      <c r="J401" s="77"/>
      <c r="K401" s="77"/>
      <c r="L401" s="77"/>
      <c r="M401" s="77"/>
      <c r="N401" s="77"/>
      <c r="O401" s="77"/>
      <c r="P401" s="77"/>
    </row>
    <row r="402" spans="1:16" ht="18">
      <c r="A402" s="453"/>
      <c r="B402" s="41">
        <v>92120</v>
      </c>
      <c r="C402" s="41"/>
      <c r="D402" s="88" t="s">
        <v>261</v>
      </c>
      <c r="E402" s="91">
        <f t="shared" ref="E402:N402" si="35">SUM(E403:E404)</f>
        <v>228054</v>
      </c>
      <c r="F402" s="91">
        <f t="shared" si="35"/>
        <v>168054</v>
      </c>
      <c r="G402" s="91">
        <f t="shared" si="35"/>
        <v>168054</v>
      </c>
      <c r="H402" s="91">
        <f t="shared" si="35"/>
        <v>168054</v>
      </c>
      <c r="I402" s="91">
        <f t="shared" si="35"/>
        <v>0</v>
      </c>
      <c r="J402" s="91">
        <f t="shared" si="35"/>
        <v>0</v>
      </c>
      <c r="K402" s="91">
        <f t="shared" si="35"/>
        <v>168054</v>
      </c>
      <c r="L402" s="91">
        <f t="shared" si="35"/>
        <v>168054</v>
      </c>
      <c r="M402" s="91">
        <f t="shared" si="35"/>
        <v>0</v>
      </c>
      <c r="N402" s="91">
        <f t="shared" si="35"/>
        <v>0</v>
      </c>
      <c r="O402" s="91">
        <f>SUM(O404:O404)</f>
        <v>60000</v>
      </c>
      <c r="P402" s="91">
        <f>SUM(P404:P404)</f>
        <v>0</v>
      </c>
    </row>
    <row r="403" spans="1:16" ht="72">
      <c r="A403" s="453"/>
      <c r="B403" s="163"/>
      <c r="C403" s="163">
        <v>2720</v>
      </c>
      <c r="D403" s="164" t="s">
        <v>475</v>
      </c>
      <c r="E403" s="93">
        <v>168054</v>
      </c>
      <c r="F403" s="93">
        <v>168054</v>
      </c>
      <c r="G403" s="93">
        <v>168054</v>
      </c>
      <c r="H403" s="93">
        <v>168054</v>
      </c>
      <c r="I403" s="93"/>
      <c r="J403" s="93"/>
      <c r="K403" s="93">
        <v>168054</v>
      </c>
      <c r="L403" s="93">
        <v>168054</v>
      </c>
      <c r="M403" s="93"/>
      <c r="N403" s="93"/>
      <c r="O403" s="93"/>
      <c r="P403" s="93"/>
    </row>
    <row r="404" spans="1:16" ht="18">
      <c r="A404" s="453"/>
      <c r="B404" s="40"/>
      <c r="C404" s="40">
        <v>6800</v>
      </c>
      <c r="D404" s="39" t="s">
        <v>380</v>
      </c>
      <c r="E404" s="77">
        <v>60000</v>
      </c>
      <c r="F404" s="77">
        <v>0</v>
      </c>
      <c r="G404" s="77"/>
      <c r="H404" s="77"/>
      <c r="I404" s="77"/>
      <c r="J404" s="77"/>
      <c r="K404" s="77"/>
      <c r="L404" s="77"/>
      <c r="M404" s="77"/>
      <c r="N404" s="77"/>
      <c r="O404" s="77">
        <v>60000</v>
      </c>
      <c r="P404" s="77">
        <v>0</v>
      </c>
    </row>
    <row r="405" spans="1:16" s="78" customFormat="1">
      <c r="A405" s="84">
        <v>926</v>
      </c>
      <c r="B405" s="84"/>
      <c r="C405" s="84"/>
      <c r="D405" s="81" t="s">
        <v>121</v>
      </c>
      <c r="E405" s="100">
        <f t="shared" ref="E405:J405" si="36">SUM(E406,E416)</f>
        <v>157180</v>
      </c>
      <c r="F405" s="100">
        <f t="shared" si="36"/>
        <v>93850.34</v>
      </c>
      <c r="G405" s="100">
        <f t="shared" si="36"/>
        <v>122180</v>
      </c>
      <c r="H405" s="100">
        <f t="shared" si="36"/>
        <v>93850.34</v>
      </c>
      <c r="I405" s="100">
        <f t="shared" si="36"/>
        <v>18080</v>
      </c>
      <c r="J405" s="100">
        <f t="shared" si="36"/>
        <v>10268.869999999999</v>
      </c>
      <c r="K405" s="100"/>
      <c r="L405" s="100"/>
      <c r="M405" s="100"/>
      <c r="N405" s="100"/>
      <c r="O405" s="100">
        <f>SUM(O406,O416)</f>
        <v>35000</v>
      </c>
      <c r="P405" s="100">
        <f>SUM(P406,P416)</f>
        <v>0</v>
      </c>
    </row>
    <row r="406" spans="1:16" ht="18">
      <c r="A406" s="453"/>
      <c r="B406" s="41">
        <v>92605</v>
      </c>
      <c r="C406" s="41"/>
      <c r="D406" s="88" t="s">
        <v>122</v>
      </c>
      <c r="E406" s="91">
        <f t="shared" ref="E406:P406" si="37">SUM(E407:E415)</f>
        <v>122180</v>
      </c>
      <c r="F406" s="91">
        <f t="shared" si="37"/>
        <v>93850.34</v>
      </c>
      <c r="G406" s="91">
        <f t="shared" si="37"/>
        <v>122180</v>
      </c>
      <c r="H406" s="91">
        <f t="shared" si="37"/>
        <v>93850.34</v>
      </c>
      <c r="I406" s="91">
        <f t="shared" si="37"/>
        <v>18080</v>
      </c>
      <c r="J406" s="91">
        <f t="shared" si="37"/>
        <v>10268.869999999999</v>
      </c>
      <c r="K406" s="91">
        <f t="shared" si="37"/>
        <v>20000</v>
      </c>
      <c r="L406" s="91">
        <f t="shared" si="37"/>
        <v>2000</v>
      </c>
      <c r="M406" s="91">
        <f t="shared" si="37"/>
        <v>0</v>
      </c>
      <c r="N406" s="91">
        <f t="shared" si="37"/>
        <v>0</v>
      </c>
      <c r="O406" s="91">
        <f t="shared" si="37"/>
        <v>0</v>
      </c>
      <c r="P406" s="91">
        <f t="shared" si="37"/>
        <v>0</v>
      </c>
    </row>
    <row r="407" spans="1:16" ht="45">
      <c r="A407" s="453"/>
      <c r="B407" s="163"/>
      <c r="C407" s="163">
        <v>2820</v>
      </c>
      <c r="D407" s="164" t="s">
        <v>458</v>
      </c>
      <c r="E407" s="93">
        <v>20000</v>
      </c>
      <c r="F407" s="93">
        <v>20000</v>
      </c>
      <c r="G407" s="93">
        <v>20000</v>
      </c>
      <c r="H407" s="93">
        <v>20000</v>
      </c>
      <c r="I407" s="93"/>
      <c r="J407" s="93"/>
      <c r="K407" s="93">
        <v>20000</v>
      </c>
      <c r="L407" s="93">
        <v>2000</v>
      </c>
      <c r="M407" s="93"/>
      <c r="N407" s="93"/>
      <c r="O407" s="93"/>
      <c r="P407" s="93"/>
    </row>
    <row r="408" spans="1:16" ht="18">
      <c r="A408" s="453"/>
      <c r="B408" s="453"/>
      <c r="C408" s="40">
        <v>3030</v>
      </c>
      <c r="D408" s="39" t="s">
        <v>182</v>
      </c>
      <c r="E408" s="77">
        <v>4600</v>
      </c>
      <c r="F408" s="77">
        <v>2360</v>
      </c>
      <c r="G408" s="77">
        <v>4600</v>
      </c>
      <c r="H408" s="77">
        <v>2360</v>
      </c>
      <c r="I408" s="77"/>
      <c r="J408" s="77"/>
      <c r="K408" s="77"/>
      <c r="L408" s="77"/>
      <c r="M408" s="77"/>
      <c r="N408" s="77"/>
      <c r="O408" s="77"/>
      <c r="P408" s="77"/>
    </row>
    <row r="409" spans="1:16" ht="18">
      <c r="A409" s="453"/>
      <c r="B409" s="453"/>
      <c r="C409" s="40">
        <v>4110</v>
      </c>
      <c r="D409" s="39" t="s">
        <v>140</v>
      </c>
      <c r="E409" s="77">
        <v>1900</v>
      </c>
      <c r="F409" s="77">
        <v>1690.35</v>
      </c>
      <c r="G409" s="77">
        <v>1900</v>
      </c>
      <c r="H409" s="77">
        <v>1690.35</v>
      </c>
      <c r="I409" s="77">
        <v>1900</v>
      </c>
      <c r="J409" s="77">
        <v>1690.35</v>
      </c>
      <c r="K409" s="77"/>
      <c r="L409" s="77"/>
      <c r="M409" s="77"/>
      <c r="N409" s="77"/>
      <c r="O409" s="77"/>
      <c r="P409" s="77"/>
    </row>
    <row r="410" spans="1:16">
      <c r="A410" s="453"/>
      <c r="B410" s="453"/>
      <c r="C410" s="40">
        <v>4120</v>
      </c>
      <c r="D410" s="39" t="s">
        <v>142</v>
      </c>
      <c r="E410" s="77">
        <v>500</v>
      </c>
      <c r="F410" s="77">
        <v>72.39</v>
      </c>
      <c r="G410" s="77">
        <v>500</v>
      </c>
      <c r="H410" s="77">
        <v>72.39</v>
      </c>
      <c r="I410" s="77">
        <v>500</v>
      </c>
      <c r="J410" s="77">
        <v>72.39</v>
      </c>
      <c r="K410" s="77"/>
      <c r="L410" s="77"/>
      <c r="M410" s="77"/>
      <c r="N410" s="77"/>
      <c r="O410" s="77"/>
      <c r="P410" s="77"/>
    </row>
    <row r="411" spans="1:16">
      <c r="A411" s="453"/>
      <c r="B411" s="453"/>
      <c r="C411" s="40">
        <v>4170</v>
      </c>
      <c r="D411" s="39" t="s">
        <v>213</v>
      </c>
      <c r="E411" s="77">
        <v>15680</v>
      </c>
      <c r="F411" s="77">
        <v>8506.1299999999992</v>
      </c>
      <c r="G411" s="77">
        <v>15680</v>
      </c>
      <c r="H411" s="77">
        <v>8506.1299999999992</v>
      </c>
      <c r="I411" s="77">
        <v>15680</v>
      </c>
      <c r="J411" s="77">
        <v>8506.1299999999992</v>
      </c>
      <c r="K411" s="77"/>
      <c r="L411" s="77"/>
      <c r="M411" s="77"/>
      <c r="N411" s="77"/>
      <c r="O411" s="77"/>
      <c r="P411" s="77"/>
    </row>
    <row r="412" spans="1:16" ht="18">
      <c r="A412" s="453"/>
      <c r="B412" s="453"/>
      <c r="C412" s="40">
        <v>4210</v>
      </c>
      <c r="D412" s="39" t="s">
        <v>146</v>
      </c>
      <c r="E412" s="77">
        <v>18000</v>
      </c>
      <c r="F412" s="77">
        <v>9163.58</v>
      </c>
      <c r="G412" s="77">
        <v>18000</v>
      </c>
      <c r="H412" s="77">
        <v>9163.58</v>
      </c>
      <c r="I412" s="77"/>
      <c r="J412" s="77"/>
      <c r="K412" s="77"/>
      <c r="L412" s="77"/>
      <c r="M412" s="77"/>
      <c r="N412" s="77"/>
      <c r="O412" s="77"/>
      <c r="P412" s="77"/>
    </row>
    <row r="413" spans="1:16">
      <c r="A413" s="453"/>
      <c r="B413" s="453"/>
      <c r="C413" s="40">
        <v>4260</v>
      </c>
      <c r="D413" s="39" t="s">
        <v>166</v>
      </c>
      <c r="E413" s="77">
        <v>44000</v>
      </c>
      <c r="F413" s="77">
        <v>38809.19</v>
      </c>
      <c r="G413" s="77">
        <v>44000</v>
      </c>
      <c r="H413" s="77">
        <v>38809.19</v>
      </c>
      <c r="I413" s="77"/>
      <c r="J413" s="77"/>
      <c r="K413" s="77"/>
      <c r="L413" s="77"/>
      <c r="M413" s="77"/>
      <c r="N413" s="77"/>
      <c r="O413" s="77"/>
      <c r="P413" s="77"/>
    </row>
    <row r="414" spans="1:16">
      <c r="A414" s="453"/>
      <c r="B414" s="453"/>
      <c r="C414" s="40">
        <v>4300</v>
      </c>
      <c r="D414" s="39" t="s">
        <v>148</v>
      </c>
      <c r="E414" s="77">
        <v>16500</v>
      </c>
      <c r="F414" s="77">
        <v>13248.7</v>
      </c>
      <c r="G414" s="77">
        <v>16500</v>
      </c>
      <c r="H414" s="77">
        <v>13248.7</v>
      </c>
      <c r="I414" s="77"/>
      <c r="J414" s="77"/>
      <c r="K414" s="77"/>
      <c r="L414" s="77"/>
      <c r="M414" s="77"/>
      <c r="N414" s="77"/>
      <c r="O414" s="77"/>
      <c r="P414" s="77"/>
    </row>
    <row r="415" spans="1:16">
      <c r="A415" s="453"/>
      <c r="B415" s="453"/>
      <c r="C415" s="145">
        <v>4430</v>
      </c>
      <c r="D415" s="39" t="s">
        <v>367</v>
      </c>
      <c r="E415" s="77">
        <v>1000</v>
      </c>
      <c r="F415" s="77">
        <v>0</v>
      </c>
      <c r="G415" s="77">
        <v>1000</v>
      </c>
      <c r="H415" s="77">
        <v>0</v>
      </c>
      <c r="I415" s="77"/>
      <c r="J415" s="77"/>
      <c r="K415" s="77"/>
      <c r="L415" s="77"/>
      <c r="M415" s="77"/>
      <c r="N415" s="77"/>
      <c r="O415" s="77"/>
      <c r="P415" s="77"/>
    </row>
    <row r="416" spans="1:16">
      <c r="A416" s="453"/>
      <c r="B416" s="41">
        <v>92695</v>
      </c>
      <c r="C416" s="41"/>
      <c r="D416" s="88" t="s">
        <v>15</v>
      </c>
      <c r="E416" s="91">
        <f t="shared" ref="E416:P416" si="38">SUM(E417)</f>
        <v>35000</v>
      </c>
      <c r="F416" s="91">
        <f t="shared" si="38"/>
        <v>0</v>
      </c>
      <c r="G416" s="91">
        <f t="shared" si="38"/>
        <v>0</v>
      </c>
      <c r="H416" s="91">
        <f t="shared" si="38"/>
        <v>0</v>
      </c>
      <c r="I416" s="91">
        <f t="shared" si="38"/>
        <v>0</v>
      </c>
      <c r="J416" s="91">
        <f t="shared" si="38"/>
        <v>0</v>
      </c>
      <c r="K416" s="91">
        <f t="shared" si="38"/>
        <v>0</v>
      </c>
      <c r="L416" s="91">
        <f t="shared" si="38"/>
        <v>0</v>
      </c>
      <c r="M416" s="91">
        <f t="shared" si="38"/>
        <v>0</v>
      </c>
      <c r="N416" s="91">
        <f t="shared" si="38"/>
        <v>0</v>
      </c>
      <c r="O416" s="91">
        <f t="shared" si="38"/>
        <v>35000</v>
      </c>
      <c r="P416" s="91">
        <f t="shared" si="38"/>
        <v>0</v>
      </c>
    </row>
    <row r="417" spans="1:16" ht="18">
      <c r="A417" s="453"/>
      <c r="B417" s="163"/>
      <c r="C417" s="163">
        <v>6050</v>
      </c>
      <c r="D417" s="164" t="s">
        <v>162</v>
      </c>
      <c r="E417" s="93">
        <v>35000</v>
      </c>
      <c r="F417" s="93">
        <v>0</v>
      </c>
      <c r="G417" s="93"/>
      <c r="H417" s="93"/>
      <c r="I417" s="93"/>
      <c r="J417" s="93"/>
      <c r="K417" s="93"/>
      <c r="L417" s="93"/>
      <c r="M417" s="93"/>
      <c r="N417" s="93"/>
      <c r="O417" s="93">
        <v>35000</v>
      </c>
      <c r="P417" s="93">
        <v>0</v>
      </c>
    </row>
    <row r="418" spans="1:16">
      <c r="A418" s="439" t="s">
        <v>346</v>
      </c>
      <c r="B418" s="439"/>
      <c r="C418" s="439"/>
      <c r="D418" s="439"/>
      <c r="E418" s="97">
        <f t="shared" ref="E418:P418" si="39">SUM(E405,E377,E350,E337,E302,E248,E240,E147,E142,E136,E114,E111,E59,E49,E32,,E27,E24,E15)</f>
        <v>21380974.149999999</v>
      </c>
      <c r="F418" s="97">
        <f t="shared" si="39"/>
        <v>16840587.969999999</v>
      </c>
      <c r="G418" s="97">
        <f t="shared" si="39"/>
        <v>19348936.149999999</v>
      </c>
      <c r="H418" s="97">
        <f t="shared" si="39"/>
        <v>16100355.890000002</v>
      </c>
      <c r="I418" s="97">
        <f t="shared" si="39"/>
        <v>6219723.5499999998</v>
      </c>
      <c r="J418" s="97">
        <f t="shared" si="39"/>
        <v>5897288.879999999</v>
      </c>
      <c r="K418" s="97">
        <f t="shared" si="39"/>
        <v>726703</v>
      </c>
      <c r="L418" s="97">
        <f t="shared" si="39"/>
        <v>613046.51</v>
      </c>
      <c r="M418" s="97">
        <f t="shared" si="39"/>
        <v>390127</v>
      </c>
      <c r="N418" s="97">
        <f t="shared" si="39"/>
        <v>306505.64</v>
      </c>
      <c r="O418" s="97">
        <f t="shared" si="39"/>
        <v>2032038</v>
      </c>
      <c r="P418" s="97">
        <f t="shared" si="39"/>
        <v>740232.08</v>
      </c>
    </row>
    <row r="419" spans="1:16">
      <c r="A419" s="12"/>
      <c r="B419" s="12"/>
      <c r="C419" s="12"/>
      <c r="D419" s="13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</row>
    <row r="420" spans="1:16">
      <c r="A420" s="12"/>
      <c r="B420" s="12"/>
      <c r="C420" s="12"/>
      <c r="D420" s="13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</row>
    <row r="421" spans="1:16">
      <c r="A421" s="12"/>
      <c r="B421" s="12"/>
      <c r="C421" s="12"/>
      <c r="D421" s="13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</row>
    <row r="422" spans="1:16">
      <c r="A422" s="12"/>
      <c r="B422" s="12"/>
      <c r="C422" s="12"/>
      <c r="D422" s="13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</row>
    <row r="423" spans="1:16">
      <c r="A423" s="12"/>
      <c r="B423" s="12"/>
      <c r="C423" s="12"/>
      <c r="D423" s="13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</row>
    <row r="424" spans="1:16">
      <c r="A424" s="12"/>
      <c r="B424" s="12"/>
      <c r="C424" s="12"/>
      <c r="D424" s="13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</row>
    <row r="425" spans="1:16">
      <c r="A425" s="12"/>
      <c r="B425" s="12"/>
      <c r="C425" s="12"/>
      <c r="D425" s="13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</row>
    <row r="426" spans="1:16">
      <c r="A426" s="12"/>
      <c r="B426" s="12"/>
      <c r="C426" s="12"/>
      <c r="D426" s="13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</row>
    <row r="427" spans="1:16">
      <c r="A427" s="12"/>
      <c r="B427" s="12"/>
      <c r="C427" s="12"/>
      <c r="D427" s="13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</row>
    <row r="428" spans="1:16">
      <c r="A428" s="12"/>
      <c r="B428" s="12"/>
      <c r="C428" s="12"/>
      <c r="D428" s="13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</row>
    <row r="429" spans="1:16">
      <c r="A429" s="12"/>
      <c r="B429" s="12"/>
      <c r="C429" s="12"/>
      <c r="D429" s="13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</row>
    <row r="430" spans="1:16">
      <c r="A430" s="12"/>
      <c r="B430" s="12"/>
      <c r="C430" s="12"/>
      <c r="D430" s="13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</row>
    <row r="431" spans="1:16">
      <c r="A431" s="12"/>
      <c r="B431" s="12"/>
      <c r="C431" s="12"/>
      <c r="D431" s="13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</row>
    <row r="432" spans="1:16">
      <c r="A432" s="12"/>
      <c r="B432" s="12"/>
      <c r="C432" s="12"/>
      <c r="D432" s="13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</row>
    <row r="433" spans="1:16">
      <c r="A433" s="12"/>
      <c r="B433" s="12"/>
      <c r="C433" s="12"/>
      <c r="D433" s="13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</row>
    <row r="434" spans="1:16">
      <c r="A434" s="12"/>
      <c r="B434" s="12"/>
      <c r="C434" s="12"/>
      <c r="D434" s="13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</row>
    <row r="435" spans="1:16">
      <c r="A435" s="12"/>
      <c r="B435" s="12"/>
      <c r="C435" s="12"/>
      <c r="D435" s="13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</row>
    <row r="436" spans="1:16">
      <c r="A436" s="12"/>
      <c r="B436" s="12"/>
      <c r="C436" s="12"/>
      <c r="D436" s="13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</row>
    <row r="437" spans="1:16">
      <c r="A437" s="12"/>
      <c r="B437" s="12"/>
      <c r="C437" s="12"/>
      <c r="D437" s="13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</row>
    <row r="438" spans="1:16">
      <c r="A438" s="12"/>
      <c r="B438" s="12"/>
      <c r="C438" s="12"/>
      <c r="D438" s="13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</row>
    <row r="439" spans="1:16">
      <c r="A439" s="12"/>
      <c r="B439" s="12"/>
      <c r="C439" s="12"/>
      <c r="D439" s="13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</row>
    <row r="440" spans="1:16">
      <c r="A440" s="12"/>
      <c r="B440" s="12"/>
      <c r="C440" s="12"/>
      <c r="D440" s="13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</row>
    <row r="441" spans="1:16">
      <c r="A441" s="12"/>
      <c r="B441" s="12"/>
      <c r="C441" s="12"/>
      <c r="D441" s="13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</row>
    <row r="442" spans="1:16">
      <c r="A442" s="12"/>
      <c r="B442" s="12"/>
      <c r="C442" s="12"/>
      <c r="D442" s="13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</row>
    <row r="443" spans="1:16">
      <c r="A443" s="12"/>
      <c r="B443" s="12"/>
      <c r="C443" s="12"/>
      <c r="D443" s="13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</row>
    <row r="444" spans="1:16">
      <c r="A444" s="12"/>
      <c r="B444" s="12"/>
      <c r="C444" s="12"/>
      <c r="D444" s="13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</row>
    <row r="445" spans="1:16">
      <c r="A445" s="12"/>
      <c r="B445" s="12"/>
      <c r="C445" s="12"/>
      <c r="D445" s="13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</row>
    <row r="446" spans="1:16">
      <c r="A446" s="12"/>
      <c r="B446" s="12"/>
      <c r="C446" s="12"/>
      <c r="D446" s="13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</row>
    <row r="447" spans="1:16">
      <c r="A447" s="12"/>
      <c r="B447" s="12"/>
      <c r="C447" s="12"/>
      <c r="D447" s="13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</row>
    <row r="448" spans="1:16">
      <c r="A448" s="12"/>
      <c r="B448" s="12"/>
      <c r="C448" s="12"/>
      <c r="D448" s="13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</row>
    <row r="449" spans="1:16">
      <c r="A449" s="12"/>
      <c r="B449" s="12"/>
      <c r="C449" s="12"/>
      <c r="D449" s="13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</row>
    <row r="450" spans="1:16">
      <c r="A450" s="12"/>
      <c r="B450" s="12"/>
      <c r="C450" s="12"/>
      <c r="D450" s="13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</row>
    <row r="451" spans="1:16">
      <c r="A451" s="12"/>
      <c r="B451" s="12"/>
      <c r="C451" s="12"/>
      <c r="D451" s="13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</row>
    <row r="452" spans="1:16">
      <c r="A452" s="12"/>
      <c r="B452" s="12"/>
      <c r="C452" s="12"/>
      <c r="D452" s="13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</row>
    <row r="453" spans="1:16">
      <c r="A453" s="12"/>
      <c r="B453" s="12"/>
      <c r="C453" s="12"/>
      <c r="D453" s="13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</row>
    <row r="454" spans="1:16">
      <c r="A454" s="12"/>
      <c r="B454" s="12"/>
      <c r="C454" s="12"/>
      <c r="D454" s="13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</row>
    <row r="455" spans="1:16">
      <c r="A455" s="12"/>
      <c r="B455" s="12"/>
      <c r="C455" s="12"/>
      <c r="D455" s="13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</row>
    <row r="456" spans="1:16">
      <c r="A456" s="12"/>
      <c r="B456" s="12"/>
      <c r="C456" s="12"/>
      <c r="D456" s="13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</row>
    <row r="457" spans="1:16">
      <c r="A457" s="12"/>
      <c r="B457" s="12"/>
      <c r="C457" s="12"/>
      <c r="D457" s="13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</row>
    <row r="458" spans="1:16">
      <c r="A458" s="12"/>
      <c r="B458" s="12"/>
      <c r="C458" s="12"/>
      <c r="D458" s="13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</row>
    <row r="459" spans="1:16">
      <c r="A459" s="12"/>
      <c r="B459" s="12"/>
      <c r="C459" s="12"/>
      <c r="D459" s="13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</row>
    <row r="460" spans="1:16">
      <c r="A460" s="12"/>
      <c r="B460" s="12"/>
      <c r="C460" s="12"/>
      <c r="D460" s="13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</row>
    <row r="461" spans="1:16">
      <c r="A461" s="12"/>
      <c r="B461" s="12"/>
      <c r="C461" s="12"/>
      <c r="D461" s="13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</row>
    <row r="462" spans="1:16">
      <c r="A462" s="12"/>
      <c r="B462" s="12"/>
      <c r="C462" s="12"/>
      <c r="D462" s="13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</row>
    <row r="463" spans="1:16">
      <c r="A463" s="12"/>
      <c r="B463" s="12"/>
      <c r="C463" s="12"/>
      <c r="D463" s="13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</row>
    <row r="464" spans="1:16">
      <c r="A464" s="12"/>
      <c r="B464" s="12"/>
      <c r="C464" s="12"/>
      <c r="D464" s="13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</row>
    <row r="465" spans="1:16">
      <c r="A465" s="12"/>
      <c r="B465" s="12"/>
      <c r="C465" s="12"/>
      <c r="D465" s="13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</row>
    <row r="466" spans="1:16">
      <c r="A466" s="12"/>
      <c r="B466" s="12"/>
      <c r="C466" s="12"/>
      <c r="D466" s="13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</row>
    <row r="467" spans="1:16">
      <c r="A467" s="12"/>
      <c r="B467" s="12"/>
      <c r="C467" s="12"/>
      <c r="D467" s="13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</row>
    <row r="468" spans="1:16">
      <c r="A468" s="12"/>
      <c r="B468" s="12"/>
      <c r="C468" s="12"/>
      <c r="D468" s="13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</row>
    <row r="469" spans="1:16">
      <c r="A469" s="12"/>
      <c r="B469" s="12"/>
      <c r="C469" s="12"/>
      <c r="D469" s="13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</row>
    <row r="470" spans="1:16">
      <c r="A470" s="12"/>
      <c r="B470" s="12"/>
      <c r="C470" s="12"/>
      <c r="D470" s="13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</row>
    <row r="471" spans="1:16">
      <c r="A471" s="12"/>
      <c r="B471" s="12"/>
      <c r="C471" s="12"/>
      <c r="D471" s="13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</row>
    <row r="472" spans="1:16">
      <c r="A472" s="12"/>
      <c r="B472" s="12"/>
      <c r="C472" s="12"/>
      <c r="D472" s="13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</row>
    <row r="473" spans="1:16">
      <c r="A473" s="12"/>
      <c r="B473" s="12"/>
      <c r="C473" s="12"/>
      <c r="D473" s="13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</row>
    <row r="474" spans="1:16">
      <c r="A474" s="12"/>
      <c r="B474" s="12"/>
      <c r="C474" s="12"/>
      <c r="D474" s="13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</row>
    <row r="475" spans="1:16">
      <c r="A475" s="12"/>
      <c r="B475" s="12"/>
      <c r="C475" s="12"/>
      <c r="D475" s="13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</row>
    <row r="476" spans="1:16">
      <c r="A476" s="12"/>
      <c r="B476" s="12"/>
      <c r="C476" s="12"/>
      <c r="D476" s="13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</row>
    <row r="477" spans="1:16">
      <c r="A477" s="14"/>
      <c r="B477" s="14"/>
      <c r="C477" s="14"/>
      <c r="D477" s="15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1:16">
      <c r="A478" s="14"/>
      <c r="B478" s="14"/>
      <c r="C478" s="14"/>
      <c r="D478" s="15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</row>
    <row r="479" spans="1:16">
      <c r="A479" s="14"/>
      <c r="B479" s="14"/>
      <c r="C479" s="14"/>
      <c r="D479" s="15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</row>
    <row r="480" spans="1:16">
      <c r="A480" s="14"/>
      <c r="B480" s="14"/>
      <c r="C480" s="14"/>
      <c r="D480" s="15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</row>
    <row r="481" spans="1:16">
      <c r="A481" s="14"/>
      <c r="B481" s="14"/>
      <c r="C481" s="14"/>
      <c r="D481" s="15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</row>
    <row r="482" spans="1:16">
      <c r="A482" s="14"/>
      <c r="B482" s="14"/>
      <c r="C482" s="14"/>
      <c r="D482" s="15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1:16">
      <c r="A483" s="14"/>
      <c r="B483" s="14"/>
      <c r="C483" s="14"/>
      <c r="D483" s="15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</row>
    <row r="484" spans="1:16">
      <c r="A484" s="14"/>
      <c r="B484" s="14"/>
      <c r="C484" s="14"/>
      <c r="D484" s="15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</row>
    <row r="485" spans="1:16">
      <c r="A485" s="14"/>
      <c r="B485" s="14"/>
      <c r="C485" s="14"/>
      <c r="D485" s="15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</row>
    <row r="486" spans="1:16">
      <c r="A486" s="14"/>
      <c r="B486" s="14"/>
      <c r="C486" s="14"/>
      <c r="D486" s="15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</row>
    <row r="487" spans="1:16">
      <c r="A487" s="14"/>
      <c r="B487" s="14"/>
      <c r="C487" s="14"/>
      <c r="D487" s="15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</row>
    <row r="488" spans="1:16">
      <c r="A488" s="14"/>
      <c r="B488" s="14"/>
      <c r="C488" s="14"/>
      <c r="D488" s="15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</row>
    <row r="489" spans="1:16">
      <c r="A489" s="14"/>
      <c r="B489" s="14"/>
      <c r="C489" s="14"/>
      <c r="D489" s="15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</row>
    <row r="490" spans="1:16">
      <c r="A490" s="14"/>
      <c r="B490" s="14"/>
      <c r="C490" s="14"/>
      <c r="D490" s="15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1:16">
      <c r="A491" s="14"/>
      <c r="B491" s="14"/>
      <c r="C491" s="14"/>
      <c r="D491" s="15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</row>
    <row r="492" spans="1:16">
      <c r="A492" s="14"/>
      <c r="B492" s="14"/>
      <c r="C492" s="14"/>
      <c r="D492" s="15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</row>
    <row r="493" spans="1:16">
      <c r="A493" s="14"/>
      <c r="B493" s="14"/>
      <c r="C493" s="14"/>
      <c r="D493" s="15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</row>
    <row r="494" spans="1:16">
      <c r="A494" s="14"/>
      <c r="B494" s="14"/>
      <c r="C494" s="14"/>
      <c r="D494" s="15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</row>
    <row r="495" spans="1:16">
      <c r="A495" s="14"/>
      <c r="B495" s="14"/>
      <c r="C495" s="14"/>
      <c r="D495" s="15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</row>
    <row r="496" spans="1:16">
      <c r="A496" s="14"/>
      <c r="B496" s="14"/>
      <c r="C496" s="14"/>
      <c r="D496" s="15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</row>
    <row r="497" spans="1:16">
      <c r="A497" s="14"/>
      <c r="B497" s="14"/>
      <c r="C497" s="14"/>
      <c r="D497" s="15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</row>
    <row r="498" spans="1:16">
      <c r="A498" s="14"/>
      <c r="B498" s="14"/>
      <c r="C498" s="14"/>
      <c r="D498" s="15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</row>
    <row r="499" spans="1:16">
      <c r="A499" s="14"/>
      <c r="B499" s="14"/>
      <c r="C499" s="14"/>
      <c r="D499" s="15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</row>
    <row r="500" spans="1:16">
      <c r="A500" s="14"/>
      <c r="B500" s="14"/>
      <c r="C500" s="14"/>
      <c r="D500" s="15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</row>
    <row r="501" spans="1:16">
      <c r="A501" s="14"/>
      <c r="B501" s="14"/>
      <c r="C501" s="14"/>
      <c r="D501" s="15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</row>
    <row r="502" spans="1:16">
      <c r="A502" s="14"/>
      <c r="B502" s="14"/>
      <c r="C502" s="14"/>
      <c r="D502" s="15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1:16">
      <c r="A503" s="14"/>
      <c r="B503" s="14"/>
      <c r="C503" s="14"/>
      <c r="D503" s="15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</row>
    <row r="504" spans="1:16">
      <c r="A504" s="14"/>
      <c r="B504" s="14"/>
      <c r="C504" s="14"/>
      <c r="D504" s="15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</row>
    <row r="505" spans="1:16">
      <c r="A505" s="14"/>
      <c r="B505" s="14"/>
      <c r="C505" s="14"/>
      <c r="D505" s="15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</row>
    <row r="506" spans="1:16">
      <c r="A506" s="14"/>
      <c r="B506" s="14"/>
      <c r="C506" s="14"/>
      <c r="D506" s="15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</row>
    <row r="507" spans="1:16">
      <c r="A507" s="14"/>
      <c r="B507" s="14"/>
      <c r="C507" s="14"/>
      <c r="D507" s="15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</row>
    <row r="508" spans="1:16">
      <c r="A508" s="14"/>
      <c r="B508" s="14"/>
      <c r="C508" s="14"/>
      <c r="D508" s="15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</row>
    <row r="509" spans="1:16">
      <c r="A509" s="14"/>
      <c r="B509" s="14"/>
      <c r="C509" s="14"/>
      <c r="D509" s="15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1:16">
      <c r="A510" s="14"/>
      <c r="B510" s="14"/>
      <c r="C510" s="14"/>
      <c r="D510" s="15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</row>
    <row r="511" spans="1:16">
      <c r="A511" s="14"/>
      <c r="B511" s="14"/>
      <c r="C511" s="14"/>
      <c r="D511" s="15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</row>
    <row r="512" spans="1:16">
      <c r="A512" s="14"/>
      <c r="B512" s="14"/>
      <c r="C512" s="14"/>
      <c r="D512" s="15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1:16">
      <c r="A513" s="14"/>
      <c r="B513" s="14"/>
      <c r="C513" s="14"/>
      <c r="D513" s="15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</row>
    <row r="514" spans="1:16">
      <c r="A514" s="14"/>
      <c r="B514" s="14"/>
      <c r="C514" s="14"/>
      <c r="D514" s="15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</row>
    <row r="515" spans="1:16">
      <c r="A515" s="14"/>
      <c r="B515" s="14"/>
      <c r="C515" s="14"/>
      <c r="D515" s="15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</row>
    <row r="516" spans="1:16">
      <c r="A516" s="14"/>
      <c r="B516" s="14"/>
      <c r="C516" s="14"/>
      <c r="D516" s="15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</row>
    <row r="517" spans="1:16">
      <c r="A517" s="14"/>
      <c r="B517" s="14"/>
      <c r="C517" s="14"/>
      <c r="D517" s="15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</row>
    <row r="518" spans="1:16">
      <c r="A518" s="14"/>
      <c r="B518" s="14"/>
      <c r="C518" s="14"/>
      <c r="D518" s="15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</row>
    <row r="519" spans="1:16">
      <c r="A519" s="14"/>
      <c r="B519" s="14"/>
      <c r="C519" s="14"/>
      <c r="D519" s="15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</row>
    <row r="520" spans="1:16">
      <c r="A520" s="14"/>
      <c r="B520" s="14"/>
      <c r="C520" s="14"/>
      <c r="D520" s="15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1:16">
      <c r="A521" s="14"/>
      <c r="B521" s="14"/>
      <c r="C521" s="14"/>
      <c r="D521" s="15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</row>
  </sheetData>
  <mergeCells count="82">
    <mergeCell ref="A257:A290"/>
    <mergeCell ref="B258:B264"/>
    <mergeCell ref="B274:B290"/>
    <mergeCell ref="A205:A237"/>
    <mergeCell ref="B205:B216"/>
    <mergeCell ref="B235:B237"/>
    <mergeCell ref="A238:A239"/>
    <mergeCell ref="B238:B239"/>
    <mergeCell ref="B218:B227"/>
    <mergeCell ref="A241:A247"/>
    <mergeCell ref="B244:B247"/>
    <mergeCell ref="B231:B232"/>
    <mergeCell ref="A406:A417"/>
    <mergeCell ref="B408:B415"/>
    <mergeCell ref="A338:A347"/>
    <mergeCell ref="B339:B346"/>
    <mergeCell ref="A378:A394"/>
    <mergeCell ref="B381:B388"/>
    <mergeCell ref="B390:B394"/>
    <mergeCell ref="A395:A404"/>
    <mergeCell ref="B395:B401"/>
    <mergeCell ref="B369:B370"/>
    <mergeCell ref="A363:A376"/>
    <mergeCell ref="B366:B367"/>
    <mergeCell ref="A325:A336"/>
    <mergeCell ref="B325:B336"/>
    <mergeCell ref="A351:A362"/>
    <mergeCell ref="A292:A301"/>
    <mergeCell ref="B292:B294"/>
    <mergeCell ref="B296:B301"/>
    <mergeCell ref="A303:A320"/>
    <mergeCell ref="B308:B320"/>
    <mergeCell ref="A143:A144"/>
    <mergeCell ref="A93:A108"/>
    <mergeCell ref="B93:B94"/>
    <mergeCell ref="B96:B108"/>
    <mergeCell ref="A112:A113"/>
    <mergeCell ref="A137:A139"/>
    <mergeCell ref="B138:B139"/>
    <mergeCell ref="B122:B129"/>
    <mergeCell ref="A121:A135"/>
    <mergeCell ref="A148:A171"/>
    <mergeCell ref="B149:B170"/>
    <mergeCell ref="A172:A203"/>
    <mergeCell ref="B172:B181"/>
    <mergeCell ref="B184:B194"/>
    <mergeCell ref="B196:B203"/>
    <mergeCell ref="A69:A90"/>
    <mergeCell ref="B70:B90"/>
    <mergeCell ref="A25:A26"/>
    <mergeCell ref="A28:A30"/>
    <mergeCell ref="B29:B30"/>
    <mergeCell ref="A33:A40"/>
    <mergeCell ref="B34:B40"/>
    <mergeCell ref="A50:A57"/>
    <mergeCell ref="B55:B57"/>
    <mergeCell ref="A60:A66"/>
    <mergeCell ref="B61:B63"/>
    <mergeCell ref="B65:B66"/>
    <mergeCell ref="H10:H13"/>
    <mergeCell ref="I10:N11"/>
    <mergeCell ref="I12:J12"/>
    <mergeCell ref="F6:F13"/>
    <mergeCell ref="G6:P7"/>
    <mergeCell ref="O12:O13"/>
    <mergeCell ref="P12:P13"/>
    <mergeCell ref="A418:D418"/>
    <mergeCell ref="M1:P1"/>
    <mergeCell ref="A6:A13"/>
    <mergeCell ref="B6:B13"/>
    <mergeCell ref="C6:C13"/>
    <mergeCell ref="D6:D13"/>
    <mergeCell ref="E6:E13"/>
    <mergeCell ref="A2:P2"/>
    <mergeCell ref="A3:P3"/>
    <mergeCell ref="A16:A23"/>
    <mergeCell ref="B19:B23"/>
    <mergeCell ref="G8:N9"/>
    <mergeCell ref="O8:P11"/>
    <mergeCell ref="K12:L12"/>
    <mergeCell ref="M12:N12"/>
    <mergeCell ref="G10:G13"/>
  </mergeCells>
  <printOptions horizontalCentered="1"/>
  <pageMargins left="0.19685039370078741" right="0.19685039370078741" top="0.62992125984251968" bottom="0.62992125984251968" header="0.39370078740157483" footer="0.39370078740157483"/>
  <pageSetup paperSize="9" orientation="landscape" horizontalDpi="300" verticalDpi="300" copies="24" r:id="rId1"/>
  <headerFooter alignWithMargins="0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1"/>
  <sheetViews>
    <sheetView zoomScale="120" zoomScaleNormal="120" workbookViewId="0">
      <selection activeCell="B9" sqref="B9"/>
    </sheetView>
  </sheetViews>
  <sheetFormatPr defaultColWidth="11.5703125" defaultRowHeight="12.75"/>
  <cols>
    <col min="1" max="1" width="11.140625" customWidth="1"/>
    <col min="2" max="2" width="47.42578125" customWidth="1"/>
    <col min="3" max="3" width="16.7109375" customWidth="1"/>
    <col min="4" max="5" width="17.7109375" customWidth="1"/>
  </cols>
  <sheetData>
    <row r="1" spans="1:7" ht="15">
      <c r="A1" s="16"/>
      <c r="E1" s="16" t="s">
        <v>262</v>
      </c>
      <c r="G1" s="16"/>
    </row>
    <row r="2" spans="1:7" ht="15">
      <c r="A2" s="16"/>
    </row>
    <row r="3" spans="1:7" ht="16.5">
      <c r="A3" s="457" t="s">
        <v>408</v>
      </c>
      <c r="B3" s="457"/>
      <c r="C3" s="457"/>
      <c r="D3" s="457"/>
      <c r="E3" s="457"/>
    </row>
    <row r="4" spans="1:7" ht="18">
      <c r="A4" s="18"/>
    </row>
    <row r="6" spans="1:7" s="19" customFormat="1" ht="42.75">
      <c r="A6" s="54" t="s">
        <v>263</v>
      </c>
      <c r="B6" s="54" t="s">
        <v>125</v>
      </c>
      <c r="C6" s="54" t="s">
        <v>495</v>
      </c>
      <c r="D6" s="54" t="s">
        <v>409</v>
      </c>
      <c r="E6" s="54" t="s">
        <v>410</v>
      </c>
    </row>
    <row r="7" spans="1:7" s="19" customFormat="1" ht="14.25">
      <c r="A7" s="54" t="s">
        <v>28</v>
      </c>
      <c r="B7" s="54" t="s">
        <v>29</v>
      </c>
      <c r="C7" s="54" t="s">
        <v>30</v>
      </c>
      <c r="D7" s="54" t="s">
        <v>31</v>
      </c>
      <c r="E7" s="54" t="s">
        <v>32</v>
      </c>
    </row>
    <row r="8" spans="1:7" s="19" customFormat="1" ht="15">
      <c r="A8" s="458" t="s">
        <v>264</v>
      </c>
      <c r="B8" s="458"/>
      <c r="C8" s="55"/>
      <c r="D8" s="111">
        <v>1563211.53</v>
      </c>
      <c r="E8" s="111">
        <v>1367159</v>
      </c>
    </row>
    <row r="9" spans="1:7" s="19" customFormat="1" ht="14.25">
      <c r="A9" s="54"/>
      <c r="B9" s="56"/>
      <c r="C9" s="54"/>
      <c r="D9" s="112"/>
      <c r="E9" s="112"/>
    </row>
    <row r="10" spans="1:7" s="19" customFormat="1" ht="14.25">
      <c r="A10" s="54" t="s">
        <v>265</v>
      </c>
      <c r="B10" s="57" t="s">
        <v>266</v>
      </c>
      <c r="C10" s="54" t="s">
        <v>267</v>
      </c>
      <c r="D10" s="112"/>
      <c r="E10" s="112"/>
    </row>
    <row r="11" spans="1:7" s="19" customFormat="1" ht="14.25">
      <c r="A11" s="54" t="s">
        <v>268</v>
      </c>
      <c r="B11" s="57" t="s">
        <v>269</v>
      </c>
      <c r="C11" s="54" t="s">
        <v>267</v>
      </c>
      <c r="D11" s="112"/>
      <c r="E11" s="112"/>
    </row>
    <row r="12" spans="1:7" s="19" customFormat="1" ht="28.5">
      <c r="A12" s="54" t="s">
        <v>270</v>
      </c>
      <c r="B12" s="57" t="s">
        <v>271</v>
      </c>
      <c r="C12" s="54" t="s">
        <v>272</v>
      </c>
      <c r="D12" s="112"/>
      <c r="E12" s="112"/>
    </row>
    <row r="13" spans="1:7" s="19" customFormat="1" ht="14.25">
      <c r="A13" s="54" t="s">
        <v>273</v>
      </c>
      <c r="B13" s="57" t="s">
        <v>274</v>
      </c>
      <c r="C13" s="54" t="s">
        <v>275</v>
      </c>
      <c r="D13" s="112">
        <v>196052.53</v>
      </c>
      <c r="E13" s="112">
        <v>0</v>
      </c>
    </row>
    <row r="14" spans="1:7" s="19" customFormat="1" ht="14.25">
      <c r="A14" s="54" t="s">
        <v>276</v>
      </c>
      <c r="B14" s="57" t="s">
        <v>277</v>
      </c>
      <c r="C14" s="54" t="s">
        <v>278</v>
      </c>
      <c r="D14" s="112"/>
      <c r="E14" s="112"/>
    </row>
    <row r="15" spans="1:7" s="19" customFormat="1" ht="14.25">
      <c r="A15" s="54" t="s">
        <v>279</v>
      </c>
      <c r="B15" s="57" t="s">
        <v>280</v>
      </c>
      <c r="C15" s="54" t="s">
        <v>281</v>
      </c>
      <c r="D15" s="112"/>
      <c r="E15" s="112"/>
    </row>
    <row r="16" spans="1:7" s="19" customFormat="1" ht="14.25">
      <c r="A16" s="54" t="s">
        <v>282</v>
      </c>
      <c r="B16" s="57" t="s">
        <v>283</v>
      </c>
      <c r="C16" s="54" t="s">
        <v>284</v>
      </c>
      <c r="D16" s="112"/>
      <c r="E16" s="112"/>
    </row>
    <row r="17" spans="1:5" s="19" customFormat="1" ht="14.25">
      <c r="A17" s="54" t="s">
        <v>285</v>
      </c>
      <c r="B17" s="57" t="s">
        <v>286</v>
      </c>
      <c r="C17" s="54" t="s">
        <v>287</v>
      </c>
      <c r="D17" s="112">
        <v>1367159</v>
      </c>
      <c r="E17" s="112">
        <v>1367159</v>
      </c>
    </row>
    <row r="18" spans="1:5" s="19" customFormat="1" ht="15">
      <c r="A18" s="458" t="s">
        <v>288</v>
      </c>
      <c r="B18" s="458"/>
      <c r="C18" s="55"/>
      <c r="D18" s="111">
        <v>1588511</v>
      </c>
      <c r="E18" s="111">
        <v>1544973.23</v>
      </c>
    </row>
    <row r="19" spans="1:5" s="19" customFormat="1" ht="14.25">
      <c r="A19" s="54" t="s">
        <v>265</v>
      </c>
      <c r="B19" s="57" t="s">
        <v>289</v>
      </c>
      <c r="C19" s="54" t="s">
        <v>290</v>
      </c>
      <c r="D19" s="112">
        <v>917898</v>
      </c>
      <c r="E19" s="112">
        <v>917897.78</v>
      </c>
    </row>
    <row r="20" spans="1:5" s="19" customFormat="1" ht="14.25">
      <c r="A20" s="54" t="s">
        <v>268</v>
      </c>
      <c r="B20" s="57" t="s">
        <v>291</v>
      </c>
      <c r="C20" s="54" t="s">
        <v>290</v>
      </c>
      <c r="D20" s="112">
        <v>470613</v>
      </c>
      <c r="E20" s="112">
        <v>470612.45</v>
      </c>
    </row>
    <row r="21" spans="1:5" s="19" customFormat="1" ht="42.75">
      <c r="A21" s="54" t="s">
        <v>270</v>
      </c>
      <c r="B21" s="57" t="s">
        <v>292</v>
      </c>
      <c r="C21" s="54" t="s">
        <v>293</v>
      </c>
      <c r="D21" s="112"/>
      <c r="E21" s="112"/>
    </row>
    <row r="22" spans="1:5" s="19" customFormat="1" ht="14.25">
      <c r="A22" s="54" t="s">
        <v>273</v>
      </c>
      <c r="B22" s="57" t="s">
        <v>294</v>
      </c>
      <c r="C22" s="54" t="s">
        <v>295</v>
      </c>
      <c r="D22" s="112">
        <v>200000</v>
      </c>
      <c r="E22" s="112">
        <v>156463</v>
      </c>
    </row>
    <row r="23" spans="1:5" s="19" customFormat="1" ht="14.25">
      <c r="A23" s="54" t="s">
        <v>276</v>
      </c>
      <c r="B23" s="57" t="s">
        <v>296</v>
      </c>
      <c r="C23" s="54" t="s">
        <v>297</v>
      </c>
      <c r="D23" s="112"/>
      <c r="E23" s="112"/>
    </row>
    <row r="24" spans="1:5" s="19" customFormat="1" ht="14.25">
      <c r="A24" s="54" t="s">
        <v>279</v>
      </c>
      <c r="B24" s="57" t="s">
        <v>298</v>
      </c>
      <c r="C24" s="54" t="s">
        <v>299</v>
      </c>
      <c r="D24" s="112"/>
      <c r="E24" s="112"/>
    </row>
    <row r="25" spans="1:5" s="19" customFormat="1" ht="14.25">
      <c r="A25" s="54" t="s">
        <v>282</v>
      </c>
      <c r="B25" s="57" t="s">
        <v>300</v>
      </c>
      <c r="C25" s="54" t="s">
        <v>301</v>
      </c>
      <c r="D25" s="112"/>
      <c r="E25" s="112"/>
    </row>
    <row r="26" spans="1:5" s="19" customFormat="1">
      <c r="B26" s="20"/>
    </row>
    <row r="27" spans="1:5" s="19" customFormat="1">
      <c r="B27" s="20"/>
    </row>
    <row r="28" spans="1:5" s="19" customFormat="1">
      <c r="B28" s="20"/>
    </row>
    <row r="29" spans="1:5" s="19" customFormat="1">
      <c r="B29" s="20"/>
    </row>
    <row r="30" spans="1:5" s="19" customFormat="1">
      <c r="B30" s="20"/>
    </row>
    <row r="31" spans="1:5" s="19" customFormat="1">
      <c r="B31" s="20"/>
    </row>
    <row r="32" spans="1:5" s="19" customFormat="1">
      <c r="B32" s="20"/>
    </row>
    <row r="33" spans="2:2" s="19" customFormat="1">
      <c r="B33" s="20"/>
    </row>
    <row r="34" spans="2:2" s="19" customFormat="1">
      <c r="B34" s="20"/>
    </row>
    <row r="35" spans="2:2" s="19" customFormat="1">
      <c r="B35" s="20"/>
    </row>
    <row r="36" spans="2:2" s="19" customFormat="1">
      <c r="B36" s="20"/>
    </row>
    <row r="37" spans="2:2" s="19" customFormat="1">
      <c r="B37" s="20"/>
    </row>
    <row r="38" spans="2:2" s="19" customFormat="1">
      <c r="B38" s="20"/>
    </row>
    <row r="39" spans="2:2" s="19" customFormat="1">
      <c r="B39" s="20"/>
    </row>
    <row r="40" spans="2:2" s="19" customFormat="1">
      <c r="B40" s="20"/>
    </row>
    <row r="41" spans="2:2" s="19" customFormat="1">
      <c r="B41" s="20"/>
    </row>
    <row r="42" spans="2:2" s="19" customFormat="1">
      <c r="B42" s="20"/>
    </row>
    <row r="43" spans="2:2" s="19" customFormat="1">
      <c r="B43" s="20"/>
    </row>
    <row r="44" spans="2:2" s="19" customFormat="1">
      <c r="B44" s="20"/>
    </row>
    <row r="45" spans="2:2" s="19" customFormat="1">
      <c r="B45" s="20"/>
    </row>
    <row r="46" spans="2:2" s="19" customFormat="1">
      <c r="B46" s="20"/>
    </row>
    <row r="47" spans="2:2" s="19" customFormat="1">
      <c r="B47" s="20"/>
    </row>
    <row r="48" spans="2:2" s="19" customFormat="1">
      <c r="B48" s="20"/>
    </row>
    <row r="49" spans="2:2" s="19" customFormat="1">
      <c r="B49" s="20"/>
    </row>
    <row r="50" spans="2:2" s="19" customFormat="1">
      <c r="B50" s="20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</sheetData>
  <mergeCells count="3">
    <mergeCell ref="A3:E3"/>
    <mergeCell ref="A8:B8"/>
    <mergeCell ref="A18:B18"/>
  </mergeCells>
  <printOptions horizontalCentered="1"/>
  <pageMargins left="0.19652777777777777" right="0.19652777777777777" top="0.63124999999999998" bottom="0.63124999999999998" header="0.39374999999999999" footer="0.39374999999999999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40"/>
  <sheetViews>
    <sheetView topLeftCell="A22" zoomScale="120" zoomScaleNormal="120" workbookViewId="0">
      <selection activeCell="A33" sqref="A33"/>
    </sheetView>
  </sheetViews>
  <sheetFormatPr defaultColWidth="11.5703125" defaultRowHeight="12.75"/>
  <cols>
    <col min="1" max="1" width="5.42578125" style="21" customWidth="1"/>
    <col min="2" max="2" width="6.42578125" style="21" customWidth="1"/>
    <col min="3" max="3" width="8" style="21" customWidth="1"/>
    <col min="4" max="4" width="25.5703125" style="22" customWidth="1"/>
    <col min="5" max="9" width="14.140625" style="21" customWidth="1"/>
    <col min="10" max="10" width="12.7109375" style="21" customWidth="1"/>
  </cols>
  <sheetData>
    <row r="1" spans="1:12" ht="16.5">
      <c r="A1"/>
      <c r="B1"/>
      <c r="C1"/>
      <c r="D1" s="6"/>
      <c r="E1"/>
      <c r="F1"/>
      <c r="G1"/>
      <c r="H1" s="23"/>
      <c r="I1" s="460" t="s">
        <v>302</v>
      </c>
      <c r="J1" s="460"/>
    </row>
    <row r="2" spans="1:12" ht="16.5">
      <c r="A2"/>
      <c r="B2"/>
      <c r="C2"/>
      <c r="D2" s="6"/>
      <c r="E2"/>
      <c r="F2"/>
      <c r="G2"/>
      <c r="H2" s="23"/>
      <c r="I2" s="24"/>
      <c r="J2"/>
    </row>
    <row r="3" spans="1:12" ht="16.5">
      <c r="A3" s="444" t="s">
        <v>476</v>
      </c>
      <c r="B3" s="444"/>
      <c r="C3" s="444"/>
      <c r="D3" s="444"/>
      <c r="E3" s="444"/>
      <c r="F3" s="444"/>
      <c r="G3" s="444"/>
      <c r="H3" s="444"/>
      <c r="I3" s="444"/>
      <c r="J3" s="444"/>
    </row>
    <row r="4" spans="1:12">
      <c r="A4"/>
      <c r="B4"/>
      <c r="C4"/>
      <c r="D4" s="6"/>
      <c r="E4"/>
      <c r="F4"/>
      <c r="G4"/>
      <c r="H4"/>
      <c r="I4"/>
      <c r="J4"/>
    </row>
    <row r="5" spans="1:12">
      <c r="A5"/>
      <c r="B5"/>
      <c r="C5"/>
      <c r="D5" s="6"/>
      <c r="E5"/>
      <c r="F5"/>
      <c r="G5"/>
      <c r="H5"/>
      <c r="I5"/>
      <c r="J5"/>
    </row>
    <row r="6" spans="1:12" ht="12.75" customHeight="1">
      <c r="A6" s="461" t="s">
        <v>263</v>
      </c>
      <c r="B6" s="461" t="s">
        <v>2</v>
      </c>
      <c r="C6" s="461" t="s">
        <v>3</v>
      </c>
      <c r="D6" s="461" t="s">
        <v>303</v>
      </c>
      <c r="E6" s="462" t="s">
        <v>477</v>
      </c>
      <c r="F6" s="461"/>
      <c r="G6" s="461"/>
      <c r="H6" s="461"/>
      <c r="I6" s="461"/>
      <c r="J6" s="461" t="s">
        <v>304</v>
      </c>
    </row>
    <row r="7" spans="1:12">
      <c r="A7" s="461"/>
      <c r="B7" s="461"/>
      <c r="C7" s="461"/>
      <c r="D7" s="461"/>
      <c r="E7" s="461"/>
      <c r="F7" s="461"/>
      <c r="G7" s="461"/>
      <c r="H7" s="461"/>
      <c r="I7" s="461"/>
      <c r="J7" s="461"/>
      <c r="K7" s="25"/>
      <c r="L7" s="25"/>
    </row>
    <row r="8" spans="1:12">
      <c r="A8" s="461"/>
      <c r="B8" s="461"/>
      <c r="C8" s="461"/>
      <c r="D8" s="461"/>
      <c r="E8" s="462" t="s">
        <v>478</v>
      </c>
      <c r="F8" s="461"/>
      <c r="G8" s="461" t="s">
        <v>305</v>
      </c>
      <c r="H8" s="461"/>
      <c r="I8" s="461"/>
      <c r="J8" s="461"/>
      <c r="K8" s="25"/>
      <c r="L8" s="25"/>
    </row>
    <row r="9" spans="1:12">
      <c r="A9" s="461"/>
      <c r="B9" s="461"/>
      <c r="C9" s="461"/>
      <c r="D9" s="461"/>
      <c r="E9" s="461"/>
      <c r="F9" s="461"/>
      <c r="G9" s="461"/>
      <c r="H9" s="461"/>
      <c r="I9" s="461"/>
      <c r="J9" s="461"/>
      <c r="K9" s="25"/>
      <c r="L9" s="25"/>
    </row>
    <row r="10" spans="1:12">
      <c r="A10" s="461"/>
      <c r="B10" s="461"/>
      <c r="C10" s="461"/>
      <c r="D10" s="461"/>
      <c r="E10" s="461"/>
      <c r="F10" s="461"/>
      <c r="G10" s="461"/>
      <c r="H10" s="461"/>
      <c r="I10" s="461"/>
      <c r="J10" s="461"/>
      <c r="K10" s="25"/>
      <c r="L10" s="25"/>
    </row>
    <row r="11" spans="1:12" ht="51">
      <c r="A11" s="461"/>
      <c r="B11" s="461"/>
      <c r="C11" s="461"/>
      <c r="D11" s="461"/>
      <c r="E11" s="461"/>
      <c r="F11" s="461"/>
      <c r="G11" s="49" t="s">
        <v>306</v>
      </c>
      <c r="H11" s="49" t="s">
        <v>307</v>
      </c>
      <c r="I11" s="49" t="s">
        <v>308</v>
      </c>
      <c r="J11" s="461"/>
      <c r="K11" s="25"/>
      <c r="L11" s="25"/>
    </row>
    <row r="12" spans="1:12">
      <c r="A12" s="461"/>
      <c r="B12" s="461"/>
      <c r="C12" s="461"/>
      <c r="D12" s="461"/>
      <c r="E12" s="49" t="s">
        <v>309</v>
      </c>
      <c r="F12" s="49" t="s">
        <v>310</v>
      </c>
      <c r="G12" s="49" t="s">
        <v>310</v>
      </c>
      <c r="H12" s="49" t="s">
        <v>310</v>
      </c>
      <c r="I12" s="49" t="s">
        <v>310</v>
      </c>
      <c r="J12" s="461"/>
      <c r="K12" s="25"/>
      <c r="L12" s="25"/>
    </row>
    <row r="13" spans="1:12">
      <c r="A13" s="49">
        <v>1</v>
      </c>
      <c r="B13" s="49">
        <v>2</v>
      </c>
      <c r="C13" s="49">
        <v>3</v>
      </c>
      <c r="D13" s="49">
        <v>4</v>
      </c>
      <c r="E13" s="146" t="s">
        <v>32</v>
      </c>
      <c r="F13" s="146" t="s">
        <v>33</v>
      </c>
      <c r="G13" s="146" t="s">
        <v>34</v>
      </c>
      <c r="H13" s="146" t="s">
        <v>35</v>
      </c>
      <c r="I13" s="146" t="s">
        <v>36</v>
      </c>
      <c r="J13" s="146" t="s">
        <v>37</v>
      </c>
      <c r="K13" s="25"/>
      <c r="L13" s="25"/>
    </row>
    <row r="14" spans="1:12" ht="22.5">
      <c r="A14" s="110" t="s">
        <v>265</v>
      </c>
      <c r="B14" s="110" t="s">
        <v>155</v>
      </c>
      <c r="C14" s="110" t="s">
        <v>159</v>
      </c>
      <c r="D14" s="53" t="s">
        <v>411</v>
      </c>
      <c r="E14" s="114">
        <v>10000</v>
      </c>
      <c r="F14" s="114">
        <v>0</v>
      </c>
      <c r="G14" s="114"/>
      <c r="H14" s="114"/>
      <c r="I14" s="114"/>
      <c r="J14" s="110" t="s">
        <v>353</v>
      </c>
      <c r="K14" s="25"/>
      <c r="L14" s="25"/>
    </row>
    <row r="15" spans="1:12" ht="45">
      <c r="A15" s="110" t="s">
        <v>268</v>
      </c>
      <c r="B15" s="110" t="s">
        <v>163</v>
      </c>
      <c r="C15" s="110" t="s">
        <v>164</v>
      </c>
      <c r="D15" s="53" t="s">
        <v>412</v>
      </c>
      <c r="E15" s="114">
        <v>200000</v>
      </c>
      <c r="F15" s="114">
        <v>1168.5</v>
      </c>
      <c r="G15" s="114">
        <v>1168.5</v>
      </c>
      <c r="H15" s="114"/>
      <c r="I15" s="114"/>
      <c r="J15" s="110" t="s">
        <v>353</v>
      </c>
      <c r="K15" s="25"/>
      <c r="L15" s="25"/>
    </row>
    <row r="16" spans="1:12" ht="56.25">
      <c r="A16" s="110" t="s">
        <v>30</v>
      </c>
      <c r="B16" s="110" t="s">
        <v>171</v>
      </c>
      <c r="C16" s="110" t="s">
        <v>174</v>
      </c>
      <c r="D16" s="53" t="s">
        <v>413</v>
      </c>
      <c r="E16" s="114">
        <v>17000</v>
      </c>
      <c r="F16" s="114">
        <v>0</v>
      </c>
      <c r="G16" s="114"/>
      <c r="H16" s="114"/>
      <c r="I16" s="114"/>
      <c r="J16" s="110" t="s">
        <v>353</v>
      </c>
      <c r="K16" s="25"/>
      <c r="L16" s="25"/>
    </row>
    <row r="17" spans="1:12" ht="22.5">
      <c r="A17" s="110" t="s">
        <v>31</v>
      </c>
      <c r="B17" s="110" t="s">
        <v>171</v>
      </c>
      <c r="C17" s="110" t="s">
        <v>174</v>
      </c>
      <c r="D17" s="53" t="s">
        <v>414</v>
      </c>
      <c r="E17" s="114">
        <v>12000</v>
      </c>
      <c r="F17" s="114">
        <v>0</v>
      </c>
      <c r="G17" s="114"/>
      <c r="H17" s="114"/>
      <c r="I17" s="114"/>
      <c r="J17" s="110" t="s">
        <v>353</v>
      </c>
      <c r="K17" s="25"/>
      <c r="L17" s="25"/>
    </row>
    <row r="18" spans="1:12" ht="33.75">
      <c r="A18" s="110" t="s">
        <v>276</v>
      </c>
      <c r="B18" s="110" t="s">
        <v>171</v>
      </c>
      <c r="C18" s="110" t="s">
        <v>174</v>
      </c>
      <c r="D18" s="53" t="s">
        <v>415</v>
      </c>
      <c r="E18" s="114">
        <v>70000</v>
      </c>
      <c r="F18" s="114">
        <v>0</v>
      </c>
      <c r="G18" s="114"/>
      <c r="H18" s="114"/>
      <c r="I18" s="114"/>
      <c r="J18" s="110" t="s">
        <v>381</v>
      </c>
      <c r="K18" s="25"/>
      <c r="L18" s="25"/>
    </row>
    <row r="19" spans="1:12" ht="22.5">
      <c r="A19" s="110" t="s">
        <v>279</v>
      </c>
      <c r="B19" s="110" t="s">
        <v>171</v>
      </c>
      <c r="C19" s="110" t="s">
        <v>174</v>
      </c>
      <c r="D19" s="53" t="s">
        <v>416</v>
      </c>
      <c r="E19" s="114">
        <v>6000</v>
      </c>
      <c r="F19" s="114">
        <v>0</v>
      </c>
      <c r="G19" s="114"/>
      <c r="H19" s="114"/>
      <c r="I19" s="114"/>
      <c r="J19" s="110" t="s">
        <v>353</v>
      </c>
      <c r="K19" s="25"/>
      <c r="L19" s="25"/>
    </row>
    <row r="20" spans="1:12" ht="90">
      <c r="A20" s="110" t="s">
        <v>282</v>
      </c>
      <c r="B20" s="110" t="s">
        <v>175</v>
      </c>
      <c r="C20" s="110" t="s">
        <v>207</v>
      </c>
      <c r="D20" s="53" t="s">
        <v>417</v>
      </c>
      <c r="E20" s="114">
        <v>89038</v>
      </c>
      <c r="F20" s="114">
        <v>0</v>
      </c>
      <c r="G20" s="114"/>
      <c r="H20" s="114"/>
      <c r="I20" s="114"/>
      <c r="J20" s="110" t="s">
        <v>353</v>
      </c>
      <c r="K20" s="25"/>
      <c r="L20" s="25"/>
    </row>
    <row r="21" spans="1:12" ht="33.75">
      <c r="A21" s="110" t="s">
        <v>285</v>
      </c>
      <c r="B21" s="110" t="s">
        <v>175</v>
      </c>
      <c r="C21" s="110" t="s">
        <v>185</v>
      </c>
      <c r="D21" s="53" t="s">
        <v>418</v>
      </c>
      <c r="E21" s="114">
        <v>12000</v>
      </c>
      <c r="F21" s="114">
        <v>10179.48</v>
      </c>
      <c r="G21" s="114">
        <v>10179.48</v>
      </c>
      <c r="H21" s="223"/>
      <c r="I21" s="114"/>
      <c r="J21" s="110" t="s">
        <v>353</v>
      </c>
      <c r="K21" s="25"/>
      <c r="L21" s="25"/>
    </row>
    <row r="22" spans="1:12" ht="22.5">
      <c r="A22" s="110" t="s">
        <v>311</v>
      </c>
      <c r="B22" s="110" t="s">
        <v>175</v>
      </c>
      <c r="C22" s="110" t="s">
        <v>207</v>
      </c>
      <c r="D22" s="53" t="s">
        <v>419</v>
      </c>
      <c r="E22" s="114">
        <v>40000</v>
      </c>
      <c r="F22" s="114">
        <v>33499.370000000003</v>
      </c>
      <c r="G22" s="114">
        <v>33499.370000000003</v>
      </c>
      <c r="H22" s="114"/>
      <c r="I22" s="114"/>
      <c r="J22" s="110" t="s">
        <v>353</v>
      </c>
      <c r="K22" s="25"/>
      <c r="L22" s="25"/>
    </row>
    <row r="23" spans="1:12" ht="45">
      <c r="A23" s="110" t="s">
        <v>312</v>
      </c>
      <c r="B23" s="110" t="s">
        <v>211</v>
      </c>
      <c r="C23" s="110" t="s">
        <v>420</v>
      </c>
      <c r="D23" s="53" t="s">
        <v>421</v>
      </c>
      <c r="E23" s="114">
        <v>4000</v>
      </c>
      <c r="F23" s="114">
        <v>0</v>
      </c>
      <c r="G23" s="114"/>
      <c r="H23" s="114"/>
      <c r="I23" s="114"/>
      <c r="J23" s="110" t="s">
        <v>353</v>
      </c>
      <c r="K23" s="25"/>
      <c r="L23" s="25"/>
    </row>
    <row r="24" spans="1:12" ht="33.75">
      <c r="A24" s="110" t="s">
        <v>354</v>
      </c>
      <c r="B24" s="110" t="s">
        <v>211</v>
      </c>
      <c r="C24" s="128" t="s">
        <v>218</v>
      </c>
      <c r="D24" s="53" t="s">
        <v>430</v>
      </c>
      <c r="E24" s="114">
        <v>2000</v>
      </c>
      <c r="F24" s="114">
        <v>2000</v>
      </c>
      <c r="G24" s="114">
        <v>2000</v>
      </c>
      <c r="H24" s="114"/>
      <c r="I24" s="114"/>
      <c r="J24" s="110"/>
      <c r="K24" s="25"/>
      <c r="L24" s="25"/>
    </row>
    <row r="25" spans="1:12" ht="22.5">
      <c r="A25" s="110" t="s">
        <v>384</v>
      </c>
      <c r="B25" s="110" t="s">
        <v>229</v>
      </c>
      <c r="C25" s="128" t="s">
        <v>422</v>
      </c>
      <c r="D25" s="53" t="s">
        <v>423</v>
      </c>
      <c r="E25" s="114">
        <v>130000</v>
      </c>
      <c r="F25" s="114">
        <v>0</v>
      </c>
      <c r="G25" s="114"/>
      <c r="H25" s="114"/>
      <c r="I25" s="114"/>
      <c r="J25" s="110" t="s">
        <v>353</v>
      </c>
      <c r="K25" s="25"/>
      <c r="L25" s="25"/>
    </row>
    <row r="26" spans="1:12" ht="33.75">
      <c r="A26" s="129" t="s">
        <v>355</v>
      </c>
      <c r="B26" s="128" t="s">
        <v>229</v>
      </c>
      <c r="C26" s="128" t="s">
        <v>313</v>
      </c>
      <c r="D26" s="53" t="s">
        <v>424</v>
      </c>
      <c r="E26" s="114">
        <v>495000</v>
      </c>
      <c r="F26" s="114">
        <v>494079.87</v>
      </c>
      <c r="G26" s="114">
        <v>494079.87</v>
      </c>
      <c r="H26" s="114"/>
      <c r="I26" s="114"/>
      <c r="J26" s="110" t="s">
        <v>353</v>
      </c>
      <c r="K26" s="25"/>
      <c r="L26" s="25"/>
    </row>
    <row r="27" spans="1:12" ht="22.5">
      <c r="A27" s="129" t="s">
        <v>356</v>
      </c>
      <c r="B27" s="231" t="s">
        <v>382</v>
      </c>
      <c r="C27" s="231" t="s">
        <v>383</v>
      </c>
      <c r="D27" s="127" t="s">
        <v>425</v>
      </c>
      <c r="E27" s="114">
        <v>10000</v>
      </c>
      <c r="F27" s="114">
        <v>0</v>
      </c>
      <c r="G27" s="114"/>
      <c r="H27" s="114"/>
      <c r="I27" s="114"/>
      <c r="J27" s="110" t="s">
        <v>353</v>
      </c>
      <c r="K27" s="25"/>
      <c r="L27" s="25"/>
    </row>
    <row r="28" spans="1:12" ht="22.5">
      <c r="A28" s="130" t="s">
        <v>479</v>
      </c>
      <c r="B28" s="231" t="s">
        <v>382</v>
      </c>
      <c r="C28" s="231" t="s">
        <v>426</v>
      </c>
      <c r="D28" s="127" t="s">
        <v>427</v>
      </c>
      <c r="E28" s="114">
        <v>40000</v>
      </c>
      <c r="F28" s="114">
        <v>0</v>
      </c>
      <c r="G28" s="114"/>
      <c r="H28" s="114"/>
      <c r="I28" s="114"/>
      <c r="J28" s="110" t="s">
        <v>353</v>
      </c>
      <c r="K28" s="25"/>
      <c r="L28" s="25"/>
    </row>
    <row r="29" spans="1:12" ht="33.75">
      <c r="A29" s="110" t="s">
        <v>480</v>
      </c>
      <c r="B29" s="129" t="s">
        <v>314</v>
      </c>
      <c r="C29" s="129" t="s">
        <v>315</v>
      </c>
      <c r="D29" s="127" t="s">
        <v>428</v>
      </c>
      <c r="E29" s="114">
        <v>800000</v>
      </c>
      <c r="F29" s="114">
        <v>199304.86</v>
      </c>
      <c r="G29" s="114">
        <v>123814.36</v>
      </c>
      <c r="H29" s="114">
        <v>75490.5</v>
      </c>
      <c r="I29" s="114"/>
      <c r="J29" s="110" t="s">
        <v>353</v>
      </c>
      <c r="K29" s="25"/>
      <c r="L29" s="25"/>
    </row>
    <row r="30" spans="1:12" ht="33.75">
      <c r="A30" s="128" t="s">
        <v>481</v>
      </c>
      <c r="B30" s="110" t="s">
        <v>314</v>
      </c>
      <c r="C30" s="110" t="s">
        <v>385</v>
      </c>
      <c r="D30" s="53" t="s">
        <v>386</v>
      </c>
      <c r="E30" s="114">
        <v>60000</v>
      </c>
      <c r="F30" s="114">
        <v>0</v>
      </c>
      <c r="G30" s="114"/>
      <c r="H30" s="114"/>
      <c r="I30" s="114"/>
      <c r="J30" s="110"/>
      <c r="K30" s="25"/>
      <c r="L30" s="25"/>
    </row>
    <row r="31" spans="1:12" ht="56.25">
      <c r="A31" s="128" t="s">
        <v>482</v>
      </c>
      <c r="B31" s="128" t="s">
        <v>316</v>
      </c>
      <c r="C31" s="128" t="s">
        <v>317</v>
      </c>
      <c r="D31" s="131" t="s">
        <v>429</v>
      </c>
      <c r="E31" s="114">
        <v>35000</v>
      </c>
      <c r="F31" s="114">
        <v>0</v>
      </c>
      <c r="G31" s="114"/>
      <c r="H31" s="114"/>
      <c r="I31" s="114"/>
      <c r="J31" s="110" t="s">
        <v>353</v>
      </c>
      <c r="K31" s="25"/>
      <c r="L31" s="25"/>
    </row>
    <row r="32" spans="1:12">
      <c r="A32" s="459" t="s">
        <v>318</v>
      </c>
      <c r="B32" s="459"/>
      <c r="C32" s="459"/>
      <c r="D32" s="459"/>
      <c r="E32" s="114">
        <f>SUM(E14:E31)</f>
        <v>2032038</v>
      </c>
      <c r="F32" s="114">
        <f>SUM(F14:F31)</f>
        <v>740232.08</v>
      </c>
      <c r="G32" s="114">
        <f>SUM(G14:G31)</f>
        <v>664741.57999999996</v>
      </c>
      <c r="H32" s="114">
        <f>SUM(H14:H31)</f>
        <v>75490.5</v>
      </c>
      <c r="I32" s="114">
        <f>SUM(I14:I31)</f>
        <v>0</v>
      </c>
      <c r="J32" s="48"/>
      <c r="K32" s="25"/>
      <c r="L32" s="25"/>
    </row>
    <row r="33" spans="1:12">
      <c r="A33" s="26"/>
      <c r="B33" s="26"/>
      <c r="C33" s="26"/>
      <c r="D33" s="27"/>
      <c r="E33" s="26"/>
      <c r="F33" s="26"/>
      <c r="G33" s="26"/>
      <c r="H33" s="26"/>
      <c r="I33" s="26"/>
      <c r="J33" s="26"/>
      <c r="K33" s="25"/>
      <c r="L33" s="25"/>
    </row>
    <row r="34" spans="1:12">
      <c r="A34" s="26"/>
      <c r="B34" s="26"/>
      <c r="C34" s="26"/>
      <c r="D34" s="27"/>
      <c r="E34" s="26"/>
      <c r="F34" s="26"/>
      <c r="G34" s="26"/>
      <c r="H34" s="26"/>
      <c r="I34" s="26"/>
      <c r="J34" s="26"/>
      <c r="K34" s="25"/>
      <c r="L34" s="25"/>
    </row>
    <row r="35" spans="1:12">
      <c r="A35" s="26"/>
      <c r="B35" s="26"/>
      <c r="C35" s="26"/>
      <c r="D35" s="27"/>
      <c r="E35" s="26"/>
      <c r="F35" s="26"/>
      <c r="G35" s="26"/>
      <c r="H35" s="26"/>
      <c r="I35" s="26"/>
      <c r="J35" s="26"/>
      <c r="K35" s="25"/>
      <c r="L35" s="25"/>
    </row>
    <row r="36" spans="1:12">
      <c r="A36" s="26"/>
      <c r="B36" s="26"/>
      <c r="C36" s="26"/>
      <c r="D36" s="27"/>
      <c r="E36" s="26"/>
      <c r="F36" s="26"/>
      <c r="G36" s="26"/>
      <c r="H36" s="26"/>
      <c r="I36" s="26"/>
      <c r="J36" s="26"/>
      <c r="K36" s="25"/>
      <c r="L36" s="25"/>
    </row>
    <row r="37" spans="1:12">
      <c r="A37" s="26"/>
      <c r="B37" s="26"/>
      <c r="C37" s="26"/>
      <c r="D37" s="27"/>
      <c r="E37" s="26"/>
      <c r="F37" s="26"/>
      <c r="G37" s="26"/>
      <c r="H37" s="26"/>
      <c r="I37" s="26"/>
      <c r="J37" s="26"/>
      <c r="K37" s="25"/>
      <c r="L37" s="25"/>
    </row>
    <row r="38" spans="1:12">
      <c r="A38" s="26"/>
      <c r="B38" s="26"/>
      <c r="C38" s="26"/>
      <c r="D38" s="27"/>
      <c r="E38" s="26"/>
      <c r="F38" s="26"/>
      <c r="G38" s="26"/>
      <c r="H38" s="26"/>
      <c r="I38" s="26"/>
      <c r="J38" s="26"/>
      <c r="K38" s="25"/>
      <c r="L38" s="25"/>
    </row>
    <row r="39" spans="1:12">
      <c r="A39" s="26"/>
      <c r="B39" s="26"/>
      <c r="C39" s="26"/>
      <c r="D39" s="27"/>
      <c r="E39" s="26"/>
      <c r="F39" s="26"/>
      <c r="G39" s="26"/>
      <c r="H39" s="26"/>
      <c r="I39" s="26"/>
      <c r="J39" s="26"/>
      <c r="K39" s="25"/>
      <c r="L39" s="25"/>
    </row>
    <row r="40" spans="1:12">
      <c r="A40" s="26"/>
      <c r="B40" s="26"/>
      <c r="C40" s="26"/>
      <c r="D40" s="27"/>
      <c r="E40" s="26"/>
      <c r="F40" s="26"/>
      <c r="G40" s="26"/>
      <c r="H40" s="26"/>
      <c r="I40" s="26"/>
      <c r="J40" s="26"/>
      <c r="K40" s="25"/>
      <c r="L40" s="25"/>
    </row>
    <row r="41" spans="1:12">
      <c r="A41" s="26"/>
      <c r="B41" s="26"/>
      <c r="C41" s="26"/>
      <c r="D41" s="27"/>
      <c r="E41" s="26"/>
      <c r="F41" s="26"/>
      <c r="G41" s="26"/>
      <c r="H41" s="26"/>
      <c r="I41" s="26"/>
      <c r="J41" s="26"/>
      <c r="K41" s="25"/>
      <c r="L41" s="25"/>
    </row>
    <row r="42" spans="1:12">
      <c r="A42" s="26"/>
      <c r="B42" s="26"/>
      <c r="C42" s="26"/>
      <c r="D42" s="27"/>
      <c r="E42" s="26"/>
      <c r="F42" s="26"/>
      <c r="G42" s="26"/>
      <c r="H42" s="26"/>
      <c r="I42" s="26"/>
      <c r="J42" s="26"/>
      <c r="K42" s="25"/>
      <c r="L42" s="25"/>
    </row>
    <row r="43" spans="1:12">
      <c r="A43" s="26"/>
      <c r="B43" s="26"/>
      <c r="C43" s="26"/>
      <c r="D43" s="27"/>
      <c r="E43" s="26"/>
      <c r="F43" s="26"/>
      <c r="G43" s="26"/>
      <c r="H43" s="26"/>
      <c r="I43" s="26"/>
      <c r="J43" s="26"/>
      <c r="K43" s="25"/>
      <c r="L43" s="25"/>
    </row>
    <row r="44" spans="1:12">
      <c r="A44" s="26"/>
      <c r="B44" s="26"/>
      <c r="C44" s="26"/>
      <c r="D44" s="27"/>
      <c r="E44" s="26"/>
      <c r="F44" s="26"/>
      <c r="G44" s="26"/>
      <c r="H44" s="26"/>
      <c r="I44" s="26"/>
      <c r="J44" s="26"/>
      <c r="K44" s="25"/>
      <c r="L44" s="25"/>
    </row>
    <row r="45" spans="1:12">
      <c r="A45" s="26"/>
      <c r="B45" s="26"/>
      <c r="C45" s="26"/>
      <c r="D45" s="27"/>
      <c r="E45" s="26"/>
      <c r="F45" s="26"/>
      <c r="G45" s="26"/>
      <c r="H45" s="26"/>
      <c r="I45" s="26"/>
      <c r="J45" s="26"/>
      <c r="K45" s="25"/>
      <c r="L45" s="25"/>
    </row>
    <row r="46" spans="1:12">
      <c r="A46" s="26"/>
      <c r="B46" s="26"/>
      <c r="C46" s="26"/>
      <c r="D46" s="27"/>
      <c r="E46" s="26"/>
      <c r="F46" s="26"/>
      <c r="G46" s="26"/>
      <c r="H46" s="26"/>
      <c r="I46" s="26"/>
      <c r="J46" s="26"/>
      <c r="K46" s="25"/>
      <c r="L46" s="25"/>
    </row>
    <row r="47" spans="1:12">
      <c r="A47" s="26"/>
      <c r="B47" s="26"/>
      <c r="C47" s="26"/>
      <c r="D47" s="27"/>
      <c r="E47" s="26"/>
      <c r="F47" s="26"/>
      <c r="G47" s="26"/>
      <c r="H47" s="26"/>
      <c r="I47" s="26"/>
      <c r="J47" s="26"/>
      <c r="K47" s="25"/>
      <c r="L47" s="25"/>
    </row>
    <row r="48" spans="1:12">
      <c r="A48" s="26"/>
      <c r="B48" s="26"/>
      <c r="C48" s="26"/>
      <c r="D48" s="27"/>
      <c r="E48" s="26"/>
      <c r="F48" s="26"/>
      <c r="G48" s="26"/>
      <c r="H48" s="26"/>
      <c r="I48" s="26"/>
      <c r="J48" s="26"/>
      <c r="K48" s="25"/>
      <c r="L48" s="25"/>
    </row>
    <row r="49" spans="1:12">
      <c r="A49" s="26"/>
      <c r="B49" s="26"/>
      <c r="C49" s="26"/>
      <c r="D49" s="27"/>
      <c r="E49" s="26"/>
      <c r="F49" s="26"/>
      <c r="G49" s="26"/>
      <c r="H49" s="26"/>
      <c r="I49" s="26"/>
      <c r="J49" s="26"/>
      <c r="K49" s="25"/>
      <c r="L49" s="25"/>
    </row>
    <row r="50" spans="1:12">
      <c r="A50" s="26"/>
      <c r="B50" s="26"/>
      <c r="C50" s="26"/>
      <c r="D50" s="27"/>
      <c r="E50" s="26"/>
      <c r="F50" s="26"/>
      <c r="G50" s="26"/>
      <c r="H50" s="26"/>
      <c r="I50" s="26"/>
      <c r="J50" s="26"/>
      <c r="K50" s="25"/>
      <c r="L50" s="25"/>
    </row>
    <row r="51" spans="1:12">
      <c r="A51" s="26"/>
      <c r="B51" s="26"/>
      <c r="C51" s="26"/>
      <c r="D51" s="27"/>
      <c r="E51" s="26"/>
      <c r="F51" s="26"/>
      <c r="G51" s="26"/>
      <c r="H51" s="26"/>
      <c r="I51" s="26"/>
      <c r="J51" s="26"/>
      <c r="K51" s="25"/>
      <c r="L51" s="25"/>
    </row>
    <row r="52" spans="1:12">
      <c r="A52" s="26"/>
      <c r="B52" s="26"/>
      <c r="C52" s="26"/>
      <c r="D52" s="27"/>
      <c r="E52" s="26"/>
      <c r="F52" s="26"/>
      <c r="G52" s="26"/>
      <c r="H52" s="26"/>
      <c r="I52" s="26"/>
      <c r="J52" s="26"/>
      <c r="K52" s="25"/>
      <c r="L52" s="25"/>
    </row>
    <row r="53" spans="1:12">
      <c r="A53" s="26"/>
      <c r="B53" s="26"/>
      <c r="C53" s="26"/>
      <c r="D53" s="27"/>
      <c r="E53" s="26"/>
      <c r="F53" s="26"/>
      <c r="G53" s="26"/>
      <c r="H53" s="26"/>
      <c r="I53" s="26"/>
      <c r="J53" s="26"/>
      <c r="K53" s="25"/>
      <c r="L53" s="25"/>
    </row>
    <row r="54" spans="1:12">
      <c r="A54" s="26"/>
      <c r="B54" s="26"/>
      <c r="C54" s="26"/>
      <c r="D54" s="27"/>
      <c r="E54" s="26"/>
      <c r="F54" s="26"/>
      <c r="G54" s="26"/>
      <c r="H54" s="26"/>
      <c r="I54" s="26"/>
      <c r="J54" s="26"/>
      <c r="K54" s="25"/>
      <c r="L54" s="25"/>
    </row>
    <row r="55" spans="1:12">
      <c r="A55" s="26"/>
      <c r="B55" s="26"/>
      <c r="C55" s="26"/>
      <c r="D55" s="27"/>
      <c r="E55" s="26"/>
      <c r="F55" s="26"/>
      <c r="G55" s="26"/>
      <c r="H55" s="26"/>
      <c r="I55" s="26"/>
      <c r="J55" s="26"/>
      <c r="K55" s="25"/>
      <c r="L55" s="25"/>
    </row>
    <row r="56" spans="1:12">
      <c r="A56" s="26"/>
      <c r="B56" s="26"/>
      <c r="C56" s="26"/>
      <c r="D56" s="27"/>
      <c r="E56" s="26"/>
      <c r="F56" s="26"/>
      <c r="G56" s="26"/>
      <c r="H56" s="26"/>
      <c r="I56" s="26"/>
      <c r="J56" s="26"/>
      <c r="K56" s="25"/>
      <c r="L56" s="25"/>
    </row>
    <row r="57" spans="1:12">
      <c r="A57" s="26"/>
      <c r="B57" s="26"/>
      <c r="C57" s="26"/>
      <c r="D57" s="27"/>
      <c r="E57" s="26"/>
      <c r="F57" s="26"/>
      <c r="G57" s="26"/>
      <c r="H57" s="26"/>
      <c r="I57" s="26"/>
      <c r="J57" s="26"/>
      <c r="K57" s="25"/>
      <c r="L57" s="25"/>
    </row>
    <row r="58" spans="1:12">
      <c r="A58" s="26"/>
      <c r="B58" s="26"/>
      <c r="C58" s="26"/>
      <c r="D58" s="27"/>
      <c r="E58" s="26"/>
      <c r="F58" s="26"/>
      <c r="G58" s="26"/>
      <c r="H58" s="26"/>
      <c r="I58" s="26"/>
      <c r="J58" s="26"/>
      <c r="K58" s="25"/>
      <c r="L58" s="25"/>
    </row>
    <row r="59" spans="1:12">
      <c r="A59" s="26"/>
      <c r="B59" s="26"/>
      <c r="C59" s="26"/>
      <c r="D59" s="27"/>
      <c r="E59" s="26"/>
      <c r="F59" s="26"/>
      <c r="G59" s="26"/>
      <c r="H59" s="26"/>
      <c r="I59" s="26"/>
      <c r="J59" s="26"/>
      <c r="K59" s="25"/>
      <c r="L59" s="25"/>
    </row>
    <row r="60" spans="1:12">
      <c r="A60" s="26"/>
      <c r="B60" s="26"/>
      <c r="C60" s="26"/>
      <c r="D60" s="27"/>
      <c r="E60" s="26"/>
      <c r="F60" s="26"/>
      <c r="G60" s="26"/>
      <c r="H60" s="26"/>
      <c r="I60" s="26"/>
      <c r="J60" s="26"/>
      <c r="K60" s="25"/>
      <c r="L60" s="25"/>
    </row>
    <row r="61" spans="1:12">
      <c r="A61" s="26"/>
      <c r="B61" s="26"/>
      <c r="C61" s="26"/>
      <c r="D61" s="27"/>
      <c r="E61" s="26"/>
      <c r="F61" s="26"/>
      <c r="G61" s="26"/>
      <c r="H61" s="26"/>
      <c r="I61" s="26"/>
      <c r="J61" s="26"/>
      <c r="K61" s="25"/>
      <c r="L61" s="25"/>
    </row>
    <row r="62" spans="1:12">
      <c r="A62" s="26"/>
      <c r="B62" s="26"/>
      <c r="C62" s="26"/>
      <c r="D62" s="27"/>
      <c r="E62" s="26"/>
      <c r="F62" s="26"/>
      <c r="G62" s="26"/>
      <c r="H62" s="26"/>
      <c r="I62" s="26"/>
      <c r="J62" s="26"/>
      <c r="K62" s="25"/>
      <c r="L62" s="25"/>
    </row>
    <row r="63" spans="1:12">
      <c r="A63" s="26"/>
      <c r="B63" s="26"/>
      <c r="C63" s="26"/>
      <c r="D63" s="27"/>
      <c r="E63" s="26"/>
      <c r="F63" s="26"/>
      <c r="G63" s="26"/>
      <c r="H63" s="26"/>
      <c r="I63" s="26"/>
      <c r="J63" s="26"/>
      <c r="K63" s="25"/>
      <c r="L63" s="25"/>
    </row>
    <row r="64" spans="1:12">
      <c r="A64" s="26"/>
      <c r="B64" s="26"/>
      <c r="C64" s="26"/>
      <c r="D64" s="27"/>
      <c r="E64" s="26"/>
      <c r="F64" s="26"/>
      <c r="G64" s="26"/>
      <c r="H64" s="26"/>
      <c r="I64" s="26"/>
      <c r="J64" s="26"/>
      <c r="K64" s="25"/>
      <c r="L64" s="25"/>
    </row>
    <row r="65" spans="1:12">
      <c r="A65" s="26"/>
      <c r="B65" s="26"/>
      <c r="C65" s="26"/>
      <c r="D65" s="27"/>
      <c r="E65" s="26"/>
      <c r="F65" s="26"/>
      <c r="G65" s="26"/>
      <c r="H65" s="26"/>
      <c r="I65" s="26"/>
      <c r="J65" s="26"/>
      <c r="K65" s="25"/>
      <c r="L65" s="25"/>
    </row>
    <row r="66" spans="1:12">
      <c r="A66" s="26"/>
      <c r="B66" s="26"/>
      <c r="C66" s="26"/>
      <c r="D66" s="27"/>
      <c r="E66" s="26"/>
      <c r="F66" s="26"/>
      <c r="G66" s="26"/>
      <c r="H66" s="26"/>
      <c r="I66" s="26"/>
      <c r="J66" s="26"/>
      <c r="K66" s="25"/>
      <c r="L66" s="25"/>
    </row>
    <row r="67" spans="1:12">
      <c r="A67" s="26"/>
      <c r="B67" s="26"/>
      <c r="C67" s="26"/>
      <c r="D67" s="27"/>
      <c r="E67" s="26"/>
      <c r="F67" s="26"/>
      <c r="G67" s="26"/>
      <c r="H67" s="26"/>
      <c r="I67" s="26"/>
      <c r="J67" s="26"/>
    </row>
    <row r="68" spans="1:12">
      <c r="A68" s="26"/>
      <c r="B68" s="26"/>
      <c r="C68" s="26"/>
      <c r="D68" s="27"/>
      <c r="E68" s="26"/>
      <c r="F68" s="26"/>
      <c r="G68" s="26"/>
      <c r="H68" s="26"/>
      <c r="I68" s="26"/>
      <c r="J68" s="26"/>
    </row>
    <row r="69" spans="1:12">
      <c r="A69" s="26"/>
      <c r="B69" s="26"/>
      <c r="C69" s="26"/>
      <c r="D69" s="27"/>
      <c r="E69" s="26"/>
      <c r="F69" s="26"/>
      <c r="G69" s="26"/>
      <c r="H69" s="26"/>
      <c r="I69" s="26"/>
      <c r="J69" s="26"/>
    </row>
    <row r="70" spans="1:12">
      <c r="A70" s="26"/>
      <c r="B70" s="26"/>
      <c r="C70" s="26"/>
      <c r="D70" s="27"/>
      <c r="E70" s="26"/>
      <c r="F70" s="26"/>
      <c r="G70" s="26"/>
      <c r="H70" s="26"/>
      <c r="I70" s="26"/>
      <c r="J70" s="26"/>
    </row>
    <row r="71" spans="1:12">
      <c r="A71" s="26"/>
      <c r="B71" s="26"/>
      <c r="C71" s="26"/>
      <c r="D71" s="27"/>
      <c r="E71" s="26"/>
      <c r="F71" s="26"/>
      <c r="G71" s="26"/>
      <c r="H71" s="26"/>
      <c r="I71" s="26"/>
      <c r="J71" s="26"/>
    </row>
    <row r="72" spans="1:12">
      <c r="A72" s="26"/>
      <c r="B72" s="26"/>
      <c r="C72" s="26"/>
      <c r="D72" s="27"/>
      <c r="E72" s="26"/>
      <c r="F72" s="26"/>
      <c r="G72" s="26"/>
      <c r="H72" s="26"/>
      <c r="I72" s="26"/>
      <c r="J72" s="26"/>
    </row>
    <row r="73" spans="1:12">
      <c r="A73" s="26"/>
      <c r="B73" s="26"/>
      <c r="C73" s="26"/>
      <c r="D73" s="27"/>
      <c r="E73" s="26"/>
      <c r="F73" s="26"/>
      <c r="G73" s="26"/>
      <c r="H73" s="26"/>
      <c r="I73" s="26"/>
      <c r="J73" s="26"/>
    </row>
    <row r="74" spans="1:12">
      <c r="A74" s="26"/>
      <c r="B74" s="26"/>
      <c r="C74" s="26"/>
      <c r="D74" s="27"/>
      <c r="E74" s="26"/>
      <c r="F74" s="26"/>
      <c r="G74" s="26"/>
      <c r="H74" s="26"/>
      <c r="I74" s="26"/>
      <c r="J74" s="26"/>
    </row>
    <row r="75" spans="1:12">
      <c r="A75" s="26"/>
      <c r="B75" s="26"/>
      <c r="C75" s="26"/>
      <c r="D75" s="27"/>
      <c r="E75" s="26"/>
      <c r="F75" s="26"/>
      <c r="G75" s="26"/>
      <c r="H75" s="26"/>
      <c r="I75" s="26"/>
      <c r="J75" s="26"/>
    </row>
    <row r="76" spans="1:12">
      <c r="A76" s="26"/>
      <c r="B76" s="26"/>
      <c r="C76" s="26"/>
      <c r="D76" s="27"/>
      <c r="E76" s="26"/>
      <c r="F76" s="26"/>
      <c r="G76" s="26"/>
      <c r="H76" s="26"/>
      <c r="I76" s="26"/>
      <c r="J76" s="26"/>
    </row>
    <row r="77" spans="1:12">
      <c r="A77" s="26"/>
      <c r="B77" s="26"/>
      <c r="C77" s="26"/>
      <c r="D77" s="27"/>
      <c r="E77" s="26"/>
      <c r="F77" s="26"/>
      <c r="G77" s="26"/>
      <c r="H77" s="26"/>
      <c r="I77" s="26"/>
      <c r="J77" s="26"/>
    </row>
    <row r="78" spans="1:12">
      <c r="A78" s="26"/>
      <c r="B78" s="26"/>
      <c r="C78" s="26"/>
      <c r="D78" s="27"/>
      <c r="E78" s="26"/>
      <c r="F78" s="26"/>
      <c r="G78" s="26"/>
      <c r="H78" s="26"/>
      <c r="I78" s="26"/>
      <c r="J78" s="26"/>
    </row>
    <row r="79" spans="1:12">
      <c r="A79" s="26"/>
      <c r="B79" s="26"/>
      <c r="C79" s="26"/>
      <c r="D79" s="27"/>
      <c r="E79" s="26"/>
      <c r="F79" s="26"/>
      <c r="G79" s="26"/>
      <c r="H79" s="26"/>
      <c r="I79" s="26"/>
      <c r="J79" s="26"/>
    </row>
    <row r="80" spans="1:12">
      <c r="A80" s="26"/>
      <c r="B80" s="26"/>
      <c r="C80" s="26"/>
      <c r="D80" s="27"/>
      <c r="E80" s="26"/>
      <c r="F80" s="26"/>
      <c r="G80" s="26"/>
      <c r="H80" s="26"/>
      <c r="I80" s="26"/>
      <c r="J80" s="26"/>
    </row>
    <row r="81" spans="1:10">
      <c r="A81" s="26"/>
      <c r="B81" s="26"/>
      <c r="C81" s="26"/>
      <c r="D81" s="27"/>
      <c r="E81" s="26"/>
      <c r="F81" s="26"/>
      <c r="G81" s="26"/>
      <c r="H81" s="26"/>
      <c r="I81" s="26"/>
      <c r="J81" s="26"/>
    </row>
    <row r="82" spans="1:10">
      <c r="A82" s="26"/>
      <c r="B82" s="26"/>
      <c r="C82" s="26"/>
      <c r="D82" s="27"/>
      <c r="E82" s="26"/>
      <c r="F82" s="26"/>
      <c r="G82" s="26"/>
      <c r="H82" s="26"/>
      <c r="I82" s="26"/>
      <c r="J82" s="26"/>
    </row>
    <row r="83" spans="1:10">
      <c r="A83" s="26"/>
      <c r="B83" s="26"/>
      <c r="C83" s="26"/>
      <c r="D83" s="27"/>
      <c r="E83" s="26"/>
      <c r="F83" s="26"/>
      <c r="G83" s="26"/>
      <c r="H83" s="26"/>
      <c r="I83" s="26"/>
      <c r="J83" s="26"/>
    </row>
    <row r="84" spans="1:10">
      <c r="A84" s="26"/>
      <c r="B84" s="26"/>
      <c r="C84" s="26"/>
      <c r="D84" s="27"/>
      <c r="E84" s="26"/>
      <c r="F84" s="26"/>
      <c r="G84" s="26"/>
      <c r="H84" s="26"/>
      <c r="I84" s="26"/>
      <c r="J84" s="26"/>
    </row>
    <row r="85" spans="1:10">
      <c r="A85" s="26"/>
      <c r="B85" s="26"/>
      <c r="C85" s="26"/>
      <c r="D85" s="27"/>
      <c r="E85" s="26"/>
      <c r="F85" s="26"/>
      <c r="G85" s="26"/>
      <c r="H85" s="26"/>
      <c r="I85" s="26"/>
      <c r="J85" s="26"/>
    </row>
    <row r="86" spans="1:10">
      <c r="A86" s="26"/>
      <c r="B86" s="26"/>
      <c r="C86" s="26"/>
      <c r="D86" s="27"/>
      <c r="E86" s="26"/>
      <c r="F86" s="26"/>
      <c r="G86" s="26"/>
      <c r="H86" s="26"/>
      <c r="I86" s="26"/>
      <c r="J86" s="26"/>
    </row>
    <row r="87" spans="1:10">
      <c r="A87" s="26"/>
      <c r="B87" s="26"/>
      <c r="C87" s="26"/>
      <c r="D87" s="27"/>
      <c r="E87" s="26"/>
      <c r="F87" s="26"/>
      <c r="G87" s="26"/>
      <c r="H87" s="26"/>
      <c r="I87" s="26"/>
      <c r="J87" s="26"/>
    </row>
    <row r="88" spans="1:10">
      <c r="A88" s="26"/>
      <c r="B88" s="26"/>
      <c r="C88" s="26"/>
      <c r="D88" s="27"/>
      <c r="E88" s="26"/>
      <c r="F88" s="26"/>
      <c r="G88" s="26"/>
      <c r="H88" s="26"/>
      <c r="I88" s="26"/>
      <c r="J88" s="26"/>
    </row>
    <row r="89" spans="1:10">
      <c r="A89" s="26"/>
      <c r="B89" s="26"/>
      <c r="C89" s="26"/>
      <c r="D89" s="27"/>
      <c r="E89" s="26"/>
      <c r="F89" s="26"/>
      <c r="G89" s="26"/>
      <c r="H89" s="26"/>
      <c r="I89" s="26"/>
      <c r="J89" s="26"/>
    </row>
    <row r="90" spans="1:10">
      <c r="A90" s="26"/>
      <c r="B90" s="26"/>
      <c r="C90" s="26"/>
      <c r="D90" s="27"/>
      <c r="E90" s="26"/>
      <c r="F90" s="26"/>
      <c r="G90" s="26"/>
      <c r="H90" s="26"/>
      <c r="I90" s="26"/>
      <c r="J90" s="26"/>
    </row>
    <row r="91" spans="1:10">
      <c r="A91" s="26"/>
      <c r="B91" s="26"/>
      <c r="C91" s="26"/>
      <c r="D91" s="27"/>
      <c r="E91" s="26"/>
      <c r="F91" s="26"/>
      <c r="G91" s="26"/>
      <c r="H91" s="26"/>
      <c r="I91" s="26"/>
      <c r="J91" s="26"/>
    </row>
    <row r="92" spans="1:10">
      <c r="A92" s="26"/>
      <c r="B92" s="26"/>
      <c r="C92" s="26"/>
      <c r="D92" s="27"/>
      <c r="E92" s="26"/>
      <c r="F92" s="26"/>
      <c r="G92" s="26"/>
      <c r="H92" s="26"/>
      <c r="I92" s="26"/>
      <c r="J92" s="26"/>
    </row>
    <row r="93" spans="1:10">
      <c r="A93" s="26"/>
      <c r="B93" s="26"/>
      <c r="C93" s="26"/>
      <c r="D93" s="27"/>
      <c r="E93" s="26"/>
      <c r="F93" s="26"/>
      <c r="G93" s="26"/>
      <c r="H93" s="26"/>
      <c r="I93" s="26"/>
      <c r="J93" s="26"/>
    </row>
    <row r="94" spans="1:10">
      <c r="A94" s="26"/>
      <c r="B94" s="26"/>
      <c r="C94" s="26"/>
      <c r="D94" s="27"/>
      <c r="E94" s="26"/>
      <c r="F94" s="26"/>
      <c r="G94" s="26"/>
      <c r="H94" s="26"/>
      <c r="I94" s="26"/>
      <c r="J94" s="26"/>
    </row>
    <row r="95" spans="1:10">
      <c r="A95" s="26"/>
      <c r="B95" s="26"/>
      <c r="C95" s="26"/>
      <c r="D95" s="27"/>
      <c r="E95" s="26"/>
      <c r="F95" s="26"/>
      <c r="G95" s="26"/>
      <c r="H95" s="26"/>
      <c r="I95" s="26"/>
      <c r="J95" s="26"/>
    </row>
    <row r="96" spans="1:10">
      <c r="A96" s="26"/>
      <c r="B96" s="26"/>
      <c r="C96" s="26"/>
      <c r="D96" s="27"/>
      <c r="E96" s="26"/>
      <c r="F96" s="26"/>
      <c r="G96" s="26"/>
      <c r="H96" s="26"/>
      <c r="I96" s="26"/>
      <c r="J96" s="26"/>
    </row>
    <row r="97" spans="1:10">
      <c r="A97" s="26"/>
      <c r="B97" s="26"/>
      <c r="C97" s="26"/>
      <c r="D97" s="27"/>
      <c r="E97" s="26"/>
      <c r="F97" s="26"/>
      <c r="G97" s="26"/>
      <c r="H97" s="26"/>
      <c r="I97" s="26"/>
      <c r="J97" s="26"/>
    </row>
    <row r="98" spans="1:10">
      <c r="A98" s="26"/>
      <c r="B98" s="26"/>
      <c r="C98" s="26"/>
      <c r="D98" s="27"/>
      <c r="E98" s="26"/>
      <c r="F98" s="26"/>
      <c r="G98" s="26"/>
      <c r="H98" s="26"/>
      <c r="I98" s="26"/>
      <c r="J98" s="26"/>
    </row>
    <row r="99" spans="1:10">
      <c r="A99" s="26"/>
      <c r="B99" s="26"/>
      <c r="C99" s="26"/>
      <c r="D99" s="27"/>
      <c r="E99" s="26"/>
      <c r="F99" s="26"/>
      <c r="G99" s="26"/>
      <c r="H99" s="26"/>
      <c r="I99" s="26"/>
      <c r="J99" s="26"/>
    </row>
    <row r="100" spans="1:10">
      <c r="A100" s="26"/>
      <c r="B100" s="26"/>
      <c r="C100" s="26"/>
      <c r="D100" s="27"/>
      <c r="E100" s="26"/>
      <c r="F100" s="26"/>
      <c r="G100" s="26"/>
      <c r="H100" s="26"/>
      <c r="I100" s="26"/>
      <c r="J100" s="26"/>
    </row>
    <row r="101" spans="1:10">
      <c r="A101" s="26"/>
      <c r="B101" s="26"/>
      <c r="C101" s="26"/>
      <c r="D101" s="27"/>
      <c r="E101" s="26"/>
      <c r="F101" s="26"/>
      <c r="G101" s="26"/>
      <c r="H101" s="26"/>
      <c r="I101" s="26"/>
      <c r="J101" s="26"/>
    </row>
    <row r="102" spans="1:10">
      <c r="A102" s="26"/>
      <c r="B102" s="26"/>
      <c r="C102" s="26"/>
      <c r="D102" s="27"/>
      <c r="E102" s="26"/>
      <c r="F102" s="26"/>
      <c r="G102" s="26"/>
      <c r="H102" s="26"/>
      <c r="I102" s="26"/>
      <c r="J102" s="26"/>
    </row>
    <row r="103" spans="1:10">
      <c r="A103" s="26"/>
      <c r="B103" s="26"/>
      <c r="C103" s="26"/>
      <c r="D103" s="27"/>
      <c r="E103" s="26"/>
      <c r="F103" s="26"/>
      <c r="G103" s="26"/>
      <c r="H103" s="26"/>
      <c r="I103" s="26"/>
      <c r="J103" s="26"/>
    </row>
    <row r="104" spans="1:10">
      <c r="A104" s="26"/>
      <c r="B104" s="26"/>
      <c r="C104" s="26"/>
      <c r="D104" s="27"/>
      <c r="E104" s="26"/>
      <c r="F104" s="26"/>
      <c r="G104" s="26"/>
      <c r="H104" s="26"/>
      <c r="I104" s="26"/>
      <c r="J104" s="26"/>
    </row>
    <row r="105" spans="1:10">
      <c r="A105" s="26"/>
      <c r="B105" s="26"/>
      <c r="C105" s="26"/>
      <c r="D105" s="27"/>
      <c r="E105" s="26"/>
      <c r="F105" s="26"/>
      <c r="G105" s="26"/>
      <c r="H105" s="26"/>
      <c r="I105" s="26"/>
      <c r="J105" s="26"/>
    </row>
    <row r="106" spans="1:10">
      <c r="A106" s="26"/>
      <c r="B106" s="26"/>
      <c r="C106" s="26"/>
      <c r="D106" s="27"/>
      <c r="E106" s="26"/>
      <c r="F106" s="26"/>
      <c r="G106" s="26"/>
      <c r="H106" s="26"/>
      <c r="I106" s="26"/>
      <c r="J106" s="26"/>
    </row>
    <row r="107" spans="1:10">
      <c r="A107" s="26"/>
      <c r="B107" s="26"/>
      <c r="C107" s="26"/>
      <c r="D107" s="27"/>
      <c r="E107" s="26"/>
      <c r="F107" s="26"/>
      <c r="G107" s="26"/>
      <c r="H107" s="26"/>
      <c r="I107" s="26"/>
      <c r="J107" s="26"/>
    </row>
    <row r="108" spans="1:10">
      <c r="A108" s="26"/>
      <c r="B108" s="26"/>
      <c r="C108" s="26"/>
      <c r="D108" s="27"/>
      <c r="E108" s="26"/>
      <c r="F108" s="26"/>
      <c r="G108" s="26"/>
      <c r="H108" s="26"/>
      <c r="I108" s="26"/>
      <c r="J108" s="26"/>
    </row>
    <row r="109" spans="1:10">
      <c r="A109" s="26"/>
      <c r="B109" s="26"/>
      <c r="C109" s="26"/>
      <c r="D109" s="27"/>
      <c r="E109" s="26"/>
      <c r="F109" s="26"/>
      <c r="G109" s="26"/>
      <c r="H109" s="26"/>
      <c r="I109" s="26"/>
      <c r="J109" s="26"/>
    </row>
    <row r="110" spans="1:10">
      <c r="A110" s="26"/>
      <c r="B110" s="26"/>
      <c r="C110" s="26"/>
      <c r="D110" s="27"/>
      <c r="E110" s="26"/>
      <c r="F110" s="26"/>
      <c r="G110" s="26"/>
      <c r="H110" s="26"/>
      <c r="I110" s="26"/>
      <c r="J110" s="26"/>
    </row>
    <row r="111" spans="1:10">
      <c r="A111" s="26"/>
      <c r="B111" s="26"/>
      <c r="C111" s="26"/>
      <c r="D111" s="27"/>
      <c r="E111" s="26"/>
      <c r="F111" s="26"/>
      <c r="G111" s="26"/>
      <c r="H111" s="26"/>
      <c r="I111" s="26"/>
      <c r="J111" s="26"/>
    </row>
    <row r="112" spans="1:10">
      <c r="A112" s="26"/>
      <c r="B112" s="26"/>
      <c r="C112" s="26"/>
      <c r="D112" s="27"/>
      <c r="E112" s="26"/>
      <c r="F112" s="26"/>
      <c r="G112" s="26"/>
      <c r="H112" s="26"/>
      <c r="I112" s="26"/>
      <c r="J112" s="26"/>
    </row>
    <row r="113" spans="1:10">
      <c r="A113" s="26"/>
      <c r="B113" s="26"/>
      <c r="C113" s="26"/>
      <c r="D113" s="27"/>
      <c r="E113" s="26"/>
      <c r="F113" s="26"/>
      <c r="G113" s="26"/>
      <c r="H113" s="26"/>
      <c r="I113" s="26"/>
      <c r="J113" s="26"/>
    </row>
    <row r="114" spans="1:10">
      <c r="A114" s="26"/>
      <c r="B114" s="26"/>
      <c r="C114" s="26"/>
      <c r="D114" s="27"/>
      <c r="E114" s="26"/>
      <c r="F114" s="26"/>
      <c r="G114" s="26"/>
      <c r="H114" s="26"/>
      <c r="I114" s="26"/>
      <c r="J114" s="26"/>
    </row>
    <row r="115" spans="1:10">
      <c r="A115" s="26"/>
      <c r="B115" s="26"/>
      <c r="C115" s="26"/>
      <c r="D115" s="27"/>
      <c r="E115" s="26"/>
      <c r="F115" s="26"/>
      <c r="G115" s="26"/>
      <c r="H115" s="26"/>
      <c r="I115" s="26"/>
      <c r="J115" s="26"/>
    </row>
    <row r="116" spans="1:10">
      <c r="A116" s="26"/>
      <c r="B116" s="26"/>
      <c r="C116" s="26"/>
      <c r="D116" s="27"/>
      <c r="E116" s="26"/>
      <c r="F116" s="26"/>
      <c r="G116" s="26"/>
      <c r="H116" s="26"/>
      <c r="I116" s="26"/>
      <c r="J116" s="26"/>
    </row>
    <row r="117" spans="1:10">
      <c r="A117" s="26"/>
      <c r="B117" s="26"/>
      <c r="C117" s="26"/>
      <c r="D117" s="27"/>
      <c r="E117" s="26"/>
      <c r="F117" s="26"/>
      <c r="G117" s="26"/>
      <c r="H117" s="26"/>
      <c r="I117" s="26"/>
      <c r="J117" s="26"/>
    </row>
    <row r="118" spans="1:10">
      <c r="A118" s="26"/>
      <c r="B118" s="26"/>
      <c r="C118" s="26"/>
      <c r="D118" s="27"/>
      <c r="E118" s="26"/>
      <c r="F118" s="26"/>
      <c r="G118" s="26"/>
      <c r="H118" s="26"/>
      <c r="I118" s="26"/>
      <c r="J118" s="26"/>
    </row>
    <row r="119" spans="1:10">
      <c r="A119" s="26"/>
      <c r="B119" s="26"/>
      <c r="C119" s="26"/>
      <c r="D119" s="27"/>
      <c r="E119" s="26"/>
      <c r="F119" s="26"/>
      <c r="G119" s="26"/>
      <c r="H119" s="26"/>
      <c r="I119" s="26"/>
      <c r="J119" s="26"/>
    </row>
    <row r="120" spans="1:10">
      <c r="A120" s="26"/>
      <c r="B120" s="26"/>
      <c r="C120" s="26"/>
      <c r="D120" s="27"/>
      <c r="E120" s="26"/>
      <c r="F120" s="26"/>
      <c r="G120" s="26"/>
      <c r="H120" s="26"/>
      <c r="I120" s="26"/>
      <c r="J120" s="26"/>
    </row>
    <row r="121" spans="1:10">
      <c r="A121" s="26"/>
      <c r="B121" s="26"/>
      <c r="C121" s="26"/>
      <c r="D121" s="27"/>
      <c r="E121" s="26"/>
      <c r="F121" s="26"/>
      <c r="G121" s="26"/>
      <c r="H121" s="26"/>
      <c r="I121" s="26"/>
      <c r="J121" s="26"/>
    </row>
    <row r="122" spans="1:10">
      <c r="A122" s="26"/>
      <c r="B122" s="26"/>
      <c r="C122" s="26"/>
      <c r="D122" s="27"/>
      <c r="E122" s="26"/>
      <c r="F122" s="26"/>
      <c r="G122" s="26"/>
      <c r="H122" s="26"/>
      <c r="I122" s="26"/>
      <c r="J122" s="26"/>
    </row>
    <row r="123" spans="1:10">
      <c r="A123" s="26"/>
      <c r="B123" s="26"/>
      <c r="C123" s="26"/>
      <c r="D123" s="27"/>
      <c r="E123" s="26"/>
      <c r="F123" s="26"/>
      <c r="G123" s="26"/>
      <c r="H123" s="26"/>
      <c r="I123" s="26"/>
      <c r="J123" s="26"/>
    </row>
    <row r="124" spans="1:10">
      <c r="A124" s="26"/>
      <c r="B124" s="26"/>
      <c r="C124" s="26"/>
      <c r="D124" s="27"/>
      <c r="E124" s="26"/>
      <c r="F124" s="26"/>
      <c r="G124" s="26"/>
      <c r="H124" s="26"/>
      <c r="I124" s="26"/>
      <c r="J124" s="26"/>
    </row>
    <row r="125" spans="1:10">
      <c r="A125" s="26"/>
      <c r="B125" s="26"/>
      <c r="C125" s="26"/>
      <c r="D125" s="27"/>
      <c r="E125" s="26"/>
      <c r="F125" s="26"/>
      <c r="G125" s="26"/>
      <c r="H125" s="26"/>
      <c r="I125" s="26"/>
      <c r="J125" s="26"/>
    </row>
    <row r="126" spans="1:10">
      <c r="A126" s="26"/>
      <c r="B126" s="26"/>
      <c r="C126" s="26"/>
      <c r="D126" s="27"/>
      <c r="E126" s="26"/>
      <c r="F126" s="26"/>
      <c r="G126" s="26"/>
      <c r="H126" s="26"/>
      <c r="I126" s="26"/>
      <c r="J126" s="26"/>
    </row>
    <row r="127" spans="1:10">
      <c r="A127" s="26"/>
      <c r="B127" s="26"/>
      <c r="C127" s="26"/>
      <c r="D127" s="27"/>
      <c r="E127" s="26"/>
      <c r="F127" s="26"/>
      <c r="G127" s="26"/>
      <c r="H127" s="26"/>
      <c r="I127" s="26"/>
      <c r="J127" s="26"/>
    </row>
    <row r="128" spans="1:10">
      <c r="A128" s="26"/>
      <c r="B128" s="26"/>
      <c r="C128" s="26"/>
      <c r="D128" s="27"/>
      <c r="E128" s="26"/>
      <c r="F128" s="26"/>
      <c r="G128" s="26"/>
      <c r="H128" s="26"/>
      <c r="I128" s="26"/>
      <c r="J128" s="26"/>
    </row>
    <row r="129" spans="1:10">
      <c r="A129" s="26"/>
      <c r="B129" s="26"/>
      <c r="C129" s="26"/>
      <c r="D129" s="27"/>
      <c r="E129" s="26"/>
      <c r="F129" s="26"/>
      <c r="G129" s="26"/>
      <c r="H129" s="26"/>
      <c r="I129" s="26"/>
      <c r="J129" s="26"/>
    </row>
    <row r="130" spans="1:10">
      <c r="A130" s="26"/>
      <c r="B130" s="26"/>
      <c r="C130" s="26"/>
      <c r="D130" s="27"/>
      <c r="E130" s="26"/>
      <c r="F130" s="26"/>
      <c r="G130" s="26"/>
      <c r="H130" s="26"/>
      <c r="I130" s="26"/>
      <c r="J130" s="26"/>
    </row>
    <row r="131" spans="1:10">
      <c r="A131" s="26"/>
      <c r="B131" s="26"/>
      <c r="C131" s="26"/>
      <c r="D131" s="27"/>
      <c r="E131" s="26"/>
      <c r="F131" s="26"/>
      <c r="G131" s="26"/>
      <c r="H131" s="26"/>
      <c r="I131" s="26"/>
      <c r="J131" s="26"/>
    </row>
    <row r="132" spans="1:10">
      <c r="A132" s="26"/>
      <c r="B132" s="26"/>
      <c r="C132" s="26"/>
      <c r="D132" s="27"/>
      <c r="E132" s="26"/>
      <c r="F132" s="26"/>
      <c r="G132" s="26"/>
      <c r="H132" s="26"/>
      <c r="I132" s="26"/>
      <c r="J132" s="26"/>
    </row>
    <row r="133" spans="1:10">
      <c r="A133" s="26"/>
      <c r="B133" s="26"/>
      <c r="C133" s="26"/>
      <c r="D133" s="27"/>
      <c r="E133" s="26"/>
      <c r="F133" s="26"/>
      <c r="G133" s="26"/>
      <c r="H133" s="26"/>
      <c r="I133" s="26"/>
      <c r="J133" s="26"/>
    </row>
    <row r="134" spans="1:10">
      <c r="A134" s="26"/>
      <c r="B134" s="26"/>
      <c r="C134" s="26"/>
      <c r="D134" s="27"/>
      <c r="E134" s="26"/>
      <c r="F134" s="26"/>
      <c r="G134" s="26"/>
      <c r="H134" s="26"/>
      <c r="I134" s="26"/>
      <c r="J134" s="26"/>
    </row>
    <row r="135" spans="1:10">
      <c r="A135" s="26"/>
      <c r="B135" s="26"/>
      <c r="C135" s="26"/>
      <c r="D135" s="27"/>
      <c r="E135" s="26"/>
      <c r="F135" s="26"/>
      <c r="G135" s="26"/>
      <c r="H135" s="26"/>
      <c r="I135" s="26"/>
      <c r="J135" s="26"/>
    </row>
    <row r="136" spans="1:10">
      <c r="A136" s="26"/>
      <c r="B136" s="26"/>
      <c r="C136" s="26"/>
      <c r="D136" s="27"/>
      <c r="E136" s="26"/>
      <c r="F136" s="26"/>
      <c r="G136" s="26"/>
      <c r="H136" s="26"/>
      <c r="I136" s="26"/>
      <c r="J136" s="26"/>
    </row>
    <row r="137" spans="1:10">
      <c r="A137" s="26"/>
      <c r="B137" s="26"/>
      <c r="C137" s="26"/>
      <c r="D137" s="27"/>
      <c r="E137" s="26"/>
      <c r="F137" s="26"/>
      <c r="G137" s="26"/>
      <c r="H137" s="26"/>
      <c r="I137" s="26"/>
      <c r="J137" s="26"/>
    </row>
    <row r="138" spans="1:10">
      <c r="A138" s="26"/>
      <c r="B138" s="26"/>
      <c r="C138" s="26"/>
      <c r="D138" s="27"/>
      <c r="E138" s="26"/>
      <c r="F138" s="26"/>
      <c r="G138" s="26"/>
      <c r="H138" s="26"/>
      <c r="I138" s="26"/>
      <c r="J138" s="26"/>
    </row>
    <row r="139" spans="1:10">
      <c r="A139" s="26"/>
      <c r="B139" s="26"/>
      <c r="C139" s="26"/>
      <c r="D139" s="27"/>
      <c r="E139" s="26"/>
      <c r="F139" s="26"/>
      <c r="G139" s="26"/>
      <c r="H139" s="26"/>
      <c r="I139" s="26"/>
      <c r="J139" s="26"/>
    </row>
    <row r="140" spans="1:10">
      <c r="A140" s="26"/>
      <c r="B140" s="26"/>
      <c r="C140" s="26"/>
      <c r="D140" s="27"/>
      <c r="E140" s="26"/>
      <c r="F140" s="26"/>
      <c r="G140" s="26"/>
      <c r="H140" s="26"/>
      <c r="I140" s="26"/>
      <c r="J140" s="26"/>
    </row>
  </sheetData>
  <mergeCells count="11">
    <mergeCell ref="A32:D32"/>
    <mergeCell ref="I1:J1"/>
    <mergeCell ref="A3:J3"/>
    <mergeCell ref="A6:A12"/>
    <mergeCell ref="B6:B12"/>
    <mergeCell ref="C6:C12"/>
    <mergeCell ref="D6:D12"/>
    <mergeCell ref="E6:I7"/>
    <mergeCell ref="J6:J12"/>
    <mergeCell ref="E8:F11"/>
    <mergeCell ref="G8:I10"/>
  </mergeCells>
  <printOptions horizontalCentered="1"/>
  <pageMargins left="0.19685039370078741" right="0.19685039370078741" top="0.62992125984251968" bottom="0.62992125984251968" header="0.39370078740157483" footer="0.39370078740157483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U22"/>
  <sheetViews>
    <sheetView zoomScale="120" zoomScaleNormal="120" workbookViewId="0">
      <selection activeCell="A12" sqref="A12"/>
    </sheetView>
  </sheetViews>
  <sheetFormatPr defaultColWidth="11.5703125" defaultRowHeight="12.75"/>
  <cols>
    <col min="1" max="1" width="3.42578125" customWidth="1"/>
    <col min="2" max="2" width="13.28515625" customWidth="1"/>
    <col min="3" max="3" width="9.7109375" style="1" customWidth="1"/>
    <col min="4" max="4" width="9.28515625" style="1" customWidth="1"/>
    <col min="5" max="5" width="9.42578125" style="1" customWidth="1"/>
    <col min="6" max="6" width="9.7109375" style="1" customWidth="1"/>
    <col min="7" max="7" width="8.42578125" style="1" customWidth="1"/>
    <col min="8" max="8" width="9.28515625" style="1" customWidth="1"/>
    <col min="9" max="9" width="9.7109375" style="1" customWidth="1"/>
    <col min="10" max="10" width="10.5703125" style="1" customWidth="1"/>
    <col min="11" max="11" width="9.28515625" style="1" customWidth="1"/>
    <col min="12" max="12" width="10.5703125" style="1" customWidth="1"/>
    <col min="13" max="13" width="9.5703125" style="1" customWidth="1"/>
    <col min="14" max="14" width="9.85546875" style="1" customWidth="1"/>
    <col min="15" max="15" width="7" style="1" customWidth="1"/>
  </cols>
  <sheetData>
    <row r="1" spans="1:21" ht="15">
      <c r="N1" s="464" t="s">
        <v>319</v>
      </c>
      <c r="O1" s="464"/>
    </row>
    <row r="2" spans="1:21" ht="16.5">
      <c r="A2" s="457" t="s">
        <v>320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</row>
    <row r="3" spans="1:21" ht="15">
      <c r="A3" s="465" t="s">
        <v>483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</row>
    <row r="6" spans="1:21" ht="22.5">
      <c r="A6" s="466" t="s">
        <v>263</v>
      </c>
      <c r="B6" s="467" t="s">
        <v>321</v>
      </c>
      <c r="C6" s="468" t="s">
        <v>322</v>
      </c>
      <c r="D6" s="468"/>
      <c r="E6" s="468"/>
      <c r="F6" s="468"/>
      <c r="G6" s="468" t="s">
        <v>323</v>
      </c>
      <c r="H6" s="468"/>
      <c r="I6" s="468"/>
      <c r="J6" s="51" t="s">
        <v>324</v>
      </c>
      <c r="K6" s="468" t="s">
        <v>310</v>
      </c>
      <c r="L6" s="468"/>
      <c r="M6" s="468"/>
      <c r="N6" s="468" t="s">
        <v>325</v>
      </c>
      <c r="O6" s="469" t="s">
        <v>460</v>
      </c>
      <c r="P6" s="25"/>
      <c r="Q6" s="25"/>
      <c r="R6" s="25"/>
      <c r="S6" s="25"/>
      <c r="T6" s="25"/>
      <c r="U6" s="25"/>
    </row>
    <row r="7" spans="1:21" ht="22.5">
      <c r="A7" s="466"/>
      <c r="B7" s="467"/>
      <c r="C7" s="52" t="s">
        <v>326</v>
      </c>
      <c r="D7" s="226" t="s">
        <v>329</v>
      </c>
      <c r="E7" s="52" t="s">
        <v>327</v>
      </c>
      <c r="F7" s="52" t="s">
        <v>328</v>
      </c>
      <c r="G7" s="52" t="s">
        <v>326</v>
      </c>
      <c r="H7" s="52" t="s">
        <v>327</v>
      </c>
      <c r="I7" s="52" t="s">
        <v>329</v>
      </c>
      <c r="J7" s="30" t="s">
        <v>330</v>
      </c>
      <c r="K7" s="51" t="s">
        <v>326</v>
      </c>
      <c r="L7" s="51" t="s">
        <v>327</v>
      </c>
      <c r="M7" s="51" t="s">
        <v>329</v>
      </c>
      <c r="N7" s="468"/>
      <c r="O7" s="468"/>
      <c r="P7" s="25"/>
      <c r="Q7" s="25"/>
      <c r="R7" s="25"/>
      <c r="S7" s="25"/>
      <c r="T7" s="25"/>
      <c r="U7" s="25"/>
    </row>
    <row r="8" spans="1:21">
      <c r="A8" s="50">
        <v>1</v>
      </c>
      <c r="B8" s="245">
        <v>2</v>
      </c>
      <c r="C8" s="50">
        <v>3</v>
      </c>
      <c r="D8" s="225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0">
        <v>12</v>
      </c>
      <c r="M8" s="50">
        <v>13</v>
      </c>
      <c r="N8" s="50">
        <v>14</v>
      </c>
      <c r="O8" s="50">
        <v>15</v>
      </c>
      <c r="P8" s="25"/>
      <c r="Q8" s="25"/>
      <c r="R8" s="25"/>
      <c r="S8" s="25"/>
      <c r="T8" s="25"/>
      <c r="U8" s="25"/>
    </row>
    <row r="9" spans="1:21">
      <c r="A9" s="48" t="s">
        <v>265</v>
      </c>
      <c r="B9" s="246" t="s">
        <v>331</v>
      </c>
      <c r="C9" s="132">
        <v>15540.53</v>
      </c>
      <c r="D9" s="132">
        <v>7769.85</v>
      </c>
      <c r="E9" s="132">
        <v>136034.62</v>
      </c>
      <c r="F9" s="132">
        <f>SUM(C9:E9)</f>
        <v>159345</v>
      </c>
      <c r="G9" s="132">
        <v>0</v>
      </c>
      <c r="H9" s="132">
        <v>-28753.51</v>
      </c>
      <c r="I9" s="132">
        <v>-1598.01</v>
      </c>
      <c r="J9" s="134">
        <v>128993.48</v>
      </c>
      <c r="K9" s="132">
        <v>12605.88</v>
      </c>
      <c r="L9" s="132">
        <v>106832.95</v>
      </c>
      <c r="M9" s="132">
        <v>6145.48</v>
      </c>
      <c r="N9" s="132">
        <f>SUM(K9:M9)</f>
        <v>125584.31</v>
      </c>
      <c r="O9" s="132">
        <f t="shared" ref="O9:O13" si="0">L9/N9*100</f>
        <v>85.068708025707991</v>
      </c>
      <c r="P9" s="25"/>
      <c r="Q9" s="25"/>
      <c r="R9" s="25"/>
      <c r="S9" s="25"/>
      <c r="T9" s="25"/>
      <c r="U9" s="25"/>
    </row>
    <row r="10" spans="1:21">
      <c r="A10" s="110" t="s">
        <v>268</v>
      </c>
      <c r="B10" s="246" t="s">
        <v>399</v>
      </c>
      <c r="C10" s="132"/>
      <c r="D10" s="132">
        <v>2964</v>
      </c>
      <c r="E10" s="132">
        <v>16796</v>
      </c>
      <c r="F10" s="132">
        <f>SUM(C10:E10)</f>
        <v>19760</v>
      </c>
      <c r="G10" s="132"/>
      <c r="H10" s="132">
        <v>69.94</v>
      </c>
      <c r="I10" s="132">
        <v>12.34</v>
      </c>
      <c r="J10" s="134">
        <v>19842.28</v>
      </c>
      <c r="K10" s="132"/>
      <c r="L10" s="132">
        <v>16864</v>
      </c>
      <c r="M10" s="132">
        <v>2976</v>
      </c>
      <c r="N10" s="132">
        <f>SUM(K10:M10)</f>
        <v>19840</v>
      </c>
      <c r="O10" s="132">
        <f t="shared" si="0"/>
        <v>85</v>
      </c>
      <c r="P10" s="25"/>
      <c r="Q10" s="25"/>
      <c r="R10" s="25"/>
      <c r="S10" s="25"/>
      <c r="T10" s="25"/>
      <c r="U10" s="25"/>
    </row>
    <row r="11" spans="1:21" ht="21">
      <c r="A11" s="110" t="s">
        <v>270</v>
      </c>
      <c r="B11" s="246" t="s">
        <v>400</v>
      </c>
      <c r="C11" s="132"/>
      <c r="D11" s="132">
        <v>86709</v>
      </c>
      <c r="E11" s="132">
        <v>491349</v>
      </c>
      <c r="F11" s="132">
        <f>SUM(C11:E11)</f>
        <v>578058</v>
      </c>
      <c r="G11" s="132"/>
      <c r="H11" s="132">
        <v>264154.06</v>
      </c>
      <c r="I11" s="132">
        <v>-1156.06</v>
      </c>
      <c r="J11" s="134">
        <v>841056</v>
      </c>
      <c r="K11" s="132"/>
      <c r="L11" s="132">
        <v>742596.97</v>
      </c>
      <c r="M11" s="132">
        <v>85851</v>
      </c>
      <c r="N11" s="132">
        <f>SUM(K11:M11)</f>
        <v>828447.97</v>
      </c>
      <c r="O11" s="132">
        <f t="shared" si="0"/>
        <v>89.63712832804697</v>
      </c>
      <c r="P11" s="25"/>
      <c r="Q11" s="25"/>
      <c r="R11" s="25"/>
      <c r="S11" s="25"/>
      <c r="T11" s="25"/>
      <c r="U11" s="25"/>
    </row>
    <row r="12" spans="1:21" ht="45">
      <c r="A12" s="110" t="s">
        <v>273</v>
      </c>
      <c r="B12" s="247" t="s">
        <v>357</v>
      </c>
      <c r="C12" s="133">
        <v>480000</v>
      </c>
      <c r="D12" s="133"/>
      <c r="E12" s="133">
        <v>320000</v>
      </c>
      <c r="F12" s="132">
        <f>SUM(C12,E12)</f>
        <v>800000</v>
      </c>
      <c r="G12" s="133">
        <v>0</v>
      </c>
      <c r="H12" s="133">
        <v>0</v>
      </c>
      <c r="I12" s="133">
        <v>0</v>
      </c>
      <c r="J12" s="135">
        <v>800000</v>
      </c>
      <c r="K12" s="133">
        <v>123814.36</v>
      </c>
      <c r="L12" s="133">
        <v>75490.5</v>
      </c>
      <c r="M12" s="133">
        <v>0</v>
      </c>
      <c r="N12" s="132">
        <f>SUM(K12:M12)</f>
        <v>199304.86</v>
      </c>
      <c r="O12" s="132">
        <f t="shared" si="0"/>
        <v>37.876898736939985</v>
      </c>
      <c r="P12" s="25"/>
      <c r="Q12" s="25"/>
      <c r="R12" s="25"/>
      <c r="S12" s="25"/>
      <c r="T12" s="25"/>
      <c r="U12" s="25"/>
    </row>
    <row r="13" spans="1:21">
      <c r="A13" s="463" t="s">
        <v>328</v>
      </c>
      <c r="B13" s="463"/>
      <c r="C13" s="136">
        <f t="shared" ref="C13:N13" si="1">SUM(C9:C12)</f>
        <v>495540.53</v>
      </c>
      <c r="D13" s="136">
        <f t="shared" si="1"/>
        <v>97442.85</v>
      </c>
      <c r="E13" s="136">
        <f t="shared" si="1"/>
        <v>964179.62</v>
      </c>
      <c r="F13" s="136">
        <f t="shared" si="1"/>
        <v>1557163</v>
      </c>
      <c r="G13" s="136">
        <f t="shared" si="1"/>
        <v>0</v>
      </c>
      <c r="H13" s="136">
        <f t="shared" si="1"/>
        <v>235470.49</v>
      </c>
      <c r="I13" s="136">
        <f t="shared" si="1"/>
        <v>-2741.73</v>
      </c>
      <c r="J13" s="136">
        <f t="shared" si="1"/>
        <v>1789891.76</v>
      </c>
      <c r="K13" s="136">
        <f t="shared" si="1"/>
        <v>136420.24</v>
      </c>
      <c r="L13" s="136">
        <f t="shared" si="1"/>
        <v>941784.41999999993</v>
      </c>
      <c r="M13" s="136">
        <f t="shared" si="1"/>
        <v>94972.479999999996</v>
      </c>
      <c r="N13" s="136">
        <f t="shared" si="1"/>
        <v>1173177.1400000001</v>
      </c>
      <c r="O13" s="132">
        <f t="shared" si="0"/>
        <v>80.276403953796773</v>
      </c>
      <c r="P13" s="25"/>
      <c r="Q13" s="25"/>
      <c r="R13" s="25"/>
      <c r="S13" s="25"/>
      <c r="T13" s="25"/>
      <c r="U13" s="25"/>
    </row>
    <row r="14" spans="1:21">
      <c r="A14" s="25"/>
      <c r="B14" s="25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25"/>
      <c r="Q14" s="25"/>
      <c r="R14" s="25"/>
      <c r="S14" s="25"/>
      <c r="T14" s="25"/>
      <c r="U14" s="25"/>
    </row>
    <row r="15" spans="1:21">
      <c r="A15" s="25"/>
      <c r="B15" s="25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5"/>
      <c r="Q15" s="25"/>
      <c r="R15" s="25"/>
      <c r="S15" s="25"/>
      <c r="T15" s="25"/>
      <c r="U15" s="25"/>
    </row>
    <row r="16" spans="1:21">
      <c r="A16" s="25"/>
      <c r="B16" s="2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5"/>
      <c r="Q16" s="25"/>
      <c r="R16" s="25"/>
      <c r="S16" s="25"/>
      <c r="T16" s="25"/>
      <c r="U16" s="25"/>
    </row>
    <row r="17" spans="1:21">
      <c r="A17" s="25"/>
      <c r="B17" s="2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5"/>
      <c r="Q17" s="25"/>
      <c r="R17" s="25"/>
      <c r="S17" s="25"/>
      <c r="T17" s="25"/>
      <c r="U17" s="25"/>
    </row>
    <row r="18" spans="1:21">
      <c r="A18" s="25"/>
      <c r="B18" s="25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5"/>
      <c r="Q18" s="25"/>
      <c r="R18" s="25"/>
      <c r="S18" s="25"/>
      <c r="T18" s="25"/>
      <c r="U18" s="25"/>
    </row>
    <row r="19" spans="1:21">
      <c r="A19" s="25"/>
      <c r="B19" s="25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25"/>
      <c r="Q19" s="25"/>
      <c r="R19" s="25"/>
      <c r="S19" s="25"/>
      <c r="T19" s="25"/>
      <c r="U19" s="25"/>
    </row>
    <row r="20" spans="1:21">
      <c r="A20" s="25"/>
      <c r="B20" s="25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5"/>
      <c r="Q20" s="25"/>
      <c r="R20" s="25"/>
      <c r="S20" s="25"/>
      <c r="T20" s="25"/>
      <c r="U20" s="25"/>
    </row>
    <row r="21" spans="1:21">
      <c r="A21" s="25"/>
      <c r="B21" s="2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5"/>
      <c r="Q21" s="25"/>
      <c r="R21" s="25"/>
      <c r="S21" s="25"/>
      <c r="T21" s="25"/>
      <c r="U21" s="25"/>
    </row>
    <row r="22" spans="1:21">
      <c r="A22" s="25"/>
      <c r="B22" s="2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5"/>
      <c r="Q22" s="25"/>
      <c r="R22" s="25"/>
      <c r="S22" s="25"/>
      <c r="T22" s="25"/>
      <c r="U22" s="25"/>
    </row>
  </sheetData>
  <mergeCells count="11">
    <mergeCell ref="A13:B13"/>
    <mergeCell ref="N1:O1"/>
    <mergeCell ref="A2:O2"/>
    <mergeCell ref="A3:O3"/>
    <mergeCell ref="A6:A7"/>
    <mergeCell ref="B6:B7"/>
    <mergeCell ref="C6:F6"/>
    <mergeCell ref="G6:I6"/>
    <mergeCell ref="K6:M6"/>
    <mergeCell ref="N6:N7"/>
    <mergeCell ref="O6:O7"/>
  </mergeCells>
  <printOptions horizontalCentered="1"/>
  <pageMargins left="0.19685039370078741" right="0.19685039370078741" top="0.62992125984251968" bottom="0.62992125984251968" header="0.39370078740157483" footer="0.39370078740157483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L17" sqref="L17"/>
    </sheetView>
  </sheetViews>
  <sheetFormatPr defaultColWidth="11.5703125" defaultRowHeight="12.75"/>
  <cols>
    <col min="1" max="1" width="5.42578125" style="19" customWidth="1"/>
    <col min="2" max="2" width="6.42578125" style="19" customWidth="1"/>
    <col min="3" max="3" width="12.140625" style="19" customWidth="1"/>
    <col min="4" max="12" width="12.140625" style="28" customWidth="1"/>
    <col min="13" max="13" width="10.5703125" style="28" customWidth="1"/>
    <col min="14" max="14" width="11.5703125" style="25"/>
  </cols>
  <sheetData>
    <row r="1" spans="1:14" ht="15">
      <c r="A1" s="471" t="s">
        <v>332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4">
      <c r="A2"/>
      <c r="B2"/>
      <c r="C2"/>
      <c r="D2"/>
      <c r="E2"/>
      <c r="F2"/>
      <c r="G2"/>
      <c r="H2"/>
      <c r="I2"/>
      <c r="J2"/>
      <c r="K2"/>
      <c r="L2"/>
      <c r="M2" s="25"/>
    </row>
    <row r="3" spans="1:14" ht="16.5">
      <c r="A3" s="457" t="s">
        <v>333</v>
      </c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</row>
    <row r="4" spans="1:14" ht="16.5">
      <c r="A4" s="457" t="s">
        <v>484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</row>
    <row r="5" spans="1:14" s="5" customFormat="1" ht="11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</row>
    <row r="6" spans="1:14" s="5" customFormat="1">
      <c r="A6" s="472" t="s">
        <v>2</v>
      </c>
      <c r="B6" s="472" t="s">
        <v>3</v>
      </c>
      <c r="C6" s="461" t="s">
        <v>334</v>
      </c>
      <c r="D6" s="461"/>
      <c r="E6" s="461" t="s">
        <v>335</v>
      </c>
      <c r="F6" s="461"/>
      <c r="G6" s="461" t="s">
        <v>7</v>
      </c>
      <c r="H6" s="461"/>
      <c r="I6" s="461"/>
      <c r="J6" s="461"/>
      <c r="K6" s="461"/>
      <c r="L6" s="461"/>
      <c r="M6" s="461"/>
      <c r="N6" s="29"/>
    </row>
    <row r="7" spans="1:14" s="5" customFormat="1">
      <c r="A7" s="472"/>
      <c r="B7" s="472"/>
      <c r="C7" s="461"/>
      <c r="D7" s="461"/>
      <c r="E7" s="461"/>
      <c r="F7" s="461"/>
      <c r="G7" s="461" t="s">
        <v>127</v>
      </c>
      <c r="H7" s="461"/>
      <c r="I7" s="461" t="s">
        <v>129</v>
      </c>
      <c r="J7" s="461"/>
      <c r="K7" s="461"/>
      <c r="L7" s="461"/>
      <c r="M7" s="473" t="s">
        <v>128</v>
      </c>
      <c r="N7" s="29"/>
    </row>
    <row r="8" spans="1:14">
      <c r="A8" s="472"/>
      <c r="B8" s="472"/>
      <c r="C8" s="461"/>
      <c r="D8" s="461"/>
      <c r="E8" s="461"/>
      <c r="F8" s="461"/>
      <c r="G8" s="461"/>
      <c r="H8" s="461"/>
      <c r="I8" s="461" t="s">
        <v>130</v>
      </c>
      <c r="J8" s="461"/>
      <c r="K8" s="461" t="s">
        <v>336</v>
      </c>
      <c r="L8" s="461"/>
      <c r="M8" s="473"/>
    </row>
    <row r="9" spans="1:14">
      <c r="A9" s="472"/>
      <c r="B9" s="472"/>
      <c r="C9" s="49" t="s">
        <v>132</v>
      </c>
      <c r="D9" s="49" t="s">
        <v>133</v>
      </c>
      <c r="E9" s="49" t="s">
        <v>132</v>
      </c>
      <c r="F9" s="49" t="s">
        <v>133</v>
      </c>
      <c r="G9" s="49" t="s">
        <v>132</v>
      </c>
      <c r="H9" s="49" t="s">
        <v>133</v>
      </c>
      <c r="I9" s="49" t="s">
        <v>132</v>
      </c>
      <c r="J9" s="49" t="s">
        <v>133</v>
      </c>
      <c r="K9" s="49" t="s">
        <v>132</v>
      </c>
      <c r="L9" s="49" t="s">
        <v>133</v>
      </c>
      <c r="M9" s="473"/>
    </row>
    <row r="10" spans="1:14">
      <c r="A10" s="49" t="s">
        <v>28</v>
      </c>
      <c r="B10" s="49" t="s">
        <v>29</v>
      </c>
      <c r="C10" s="49" t="s">
        <v>30</v>
      </c>
      <c r="D10" s="49" t="s">
        <v>31</v>
      </c>
      <c r="E10" s="49" t="s">
        <v>32</v>
      </c>
      <c r="F10" s="49" t="s">
        <v>33</v>
      </c>
      <c r="G10" s="49" t="s">
        <v>34</v>
      </c>
      <c r="H10" s="49" t="s">
        <v>35</v>
      </c>
      <c r="I10" s="49" t="s">
        <v>36</v>
      </c>
      <c r="J10" s="49" t="s">
        <v>37</v>
      </c>
      <c r="K10" s="49" t="s">
        <v>38</v>
      </c>
      <c r="L10" s="49" t="s">
        <v>157</v>
      </c>
      <c r="M10" s="49" t="s">
        <v>158</v>
      </c>
    </row>
    <row r="11" spans="1:14" ht="24" customHeight="1">
      <c r="A11" s="113" t="s">
        <v>12</v>
      </c>
      <c r="B11" s="113" t="s">
        <v>14</v>
      </c>
      <c r="C11" s="115">
        <v>354644.82</v>
      </c>
      <c r="D11" s="116">
        <v>354644.82</v>
      </c>
      <c r="E11" s="116">
        <v>354644.82</v>
      </c>
      <c r="F11" s="116">
        <v>354644.82</v>
      </c>
      <c r="G11" s="116">
        <v>354644.82</v>
      </c>
      <c r="H11" s="116">
        <v>354644.82</v>
      </c>
      <c r="I11" s="116">
        <v>5784</v>
      </c>
      <c r="J11" s="116">
        <v>5784</v>
      </c>
      <c r="K11" s="116"/>
      <c r="L11" s="116"/>
      <c r="M11" s="114"/>
    </row>
    <row r="12" spans="1:14" ht="21" customHeight="1">
      <c r="A12" s="113" t="s">
        <v>175</v>
      </c>
      <c r="B12" s="113" t="s">
        <v>176</v>
      </c>
      <c r="C12" s="117">
        <v>47900</v>
      </c>
      <c r="D12" s="116">
        <v>47900</v>
      </c>
      <c r="E12" s="116">
        <v>47900</v>
      </c>
      <c r="F12" s="116">
        <v>47900</v>
      </c>
      <c r="G12" s="116">
        <v>47900</v>
      </c>
      <c r="H12" s="116">
        <v>47900</v>
      </c>
      <c r="I12" s="116">
        <v>47900</v>
      </c>
      <c r="J12" s="116">
        <v>47900</v>
      </c>
      <c r="K12" s="116">
        <v>0</v>
      </c>
      <c r="L12" s="116">
        <v>0</v>
      </c>
      <c r="M12" s="114"/>
    </row>
    <row r="13" spans="1:14" ht="24" customHeight="1">
      <c r="A13" s="113" t="s">
        <v>209</v>
      </c>
      <c r="B13" s="113" t="s">
        <v>210</v>
      </c>
      <c r="C13" s="117">
        <v>709</v>
      </c>
      <c r="D13" s="116">
        <v>709</v>
      </c>
      <c r="E13" s="116">
        <v>709</v>
      </c>
      <c r="F13" s="116">
        <v>709</v>
      </c>
      <c r="G13" s="116">
        <v>709</v>
      </c>
      <c r="H13" s="116">
        <v>709</v>
      </c>
      <c r="I13" s="116">
        <v>0</v>
      </c>
      <c r="J13" s="116">
        <v>0</v>
      </c>
      <c r="K13" s="116">
        <v>0</v>
      </c>
      <c r="L13" s="116">
        <v>0</v>
      </c>
      <c r="M13" s="114"/>
    </row>
    <row r="14" spans="1:14" ht="17.25" customHeight="1">
      <c r="A14" s="113" t="s">
        <v>350</v>
      </c>
      <c r="B14" s="113" t="s">
        <v>351</v>
      </c>
      <c r="C14" s="117">
        <v>1673240</v>
      </c>
      <c r="D14" s="116">
        <v>1587858.91</v>
      </c>
      <c r="E14" s="116">
        <v>1673240</v>
      </c>
      <c r="F14" s="116">
        <v>1587858.91</v>
      </c>
      <c r="G14" s="116">
        <v>1673240</v>
      </c>
      <c r="H14" s="116">
        <v>1587858.91</v>
      </c>
      <c r="I14" s="116">
        <v>100721</v>
      </c>
      <c r="J14" s="116">
        <v>98202.98</v>
      </c>
      <c r="K14" s="116">
        <v>1570519</v>
      </c>
      <c r="L14" s="116">
        <v>1488520.83</v>
      </c>
      <c r="M14" s="114"/>
    </row>
    <row r="15" spans="1:14" ht="18" customHeight="1">
      <c r="A15" s="150" t="s">
        <v>350</v>
      </c>
      <c r="B15" s="150" t="s">
        <v>352</v>
      </c>
      <c r="C15" s="117">
        <v>15000</v>
      </c>
      <c r="D15" s="116">
        <v>13896.13</v>
      </c>
      <c r="E15" s="116">
        <v>15000</v>
      </c>
      <c r="F15" s="116">
        <v>13896.13</v>
      </c>
      <c r="G15" s="116">
        <v>15000</v>
      </c>
      <c r="H15" s="116">
        <v>13896.13</v>
      </c>
      <c r="I15" s="116">
        <v>0</v>
      </c>
      <c r="J15" s="116">
        <v>0</v>
      </c>
      <c r="K15" s="116">
        <v>0</v>
      </c>
      <c r="L15" s="116">
        <v>0</v>
      </c>
      <c r="M15" s="114"/>
    </row>
    <row r="16" spans="1:14" ht="18" customHeight="1">
      <c r="A16" s="151" t="s">
        <v>350</v>
      </c>
      <c r="B16" s="151" t="s">
        <v>368</v>
      </c>
      <c r="C16" s="149">
        <v>31085</v>
      </c>
      <c r="D16" s="147">
        <v>29340</v>
      </c>
      <c r="E16" s="147">
        <v>31085</v>
      </c>
      <c r="F16" s="147">
        <v>29340</v>
      </c>
      <c r="G16" s="147">
        <v>31085</v>
      </c>
      <c r="H16" s="147">
        <v>29340</v>
      </c>
      <c r="I16" s="147"/>
      <c r="J16" s="147"/>
      <c r="K16" s="147">
        <v>31085</v>
      </c>
      <c r="L16" s="147">
        <v>29340</v>
      </c>
      <c r="M16" s="148"/>
    </row>
    <row r="17" spans="1:13" ht="23.25" customHeight="1">
      <c r="A17" s="474" t="s">
        <v>330</v>
      </c>
      <c r="B17" s="475"/>
      <c r="C17" s="123">
        <f t="shared" ref="C17:H17" si="0">SUM(C11:C16)</f>
        <v>2122578.8200000003</v>
      </c>
      <c r="D17" s="123">
        <f t="shared" si="0"/>
        <v>2034348.8599999999</v>
      </c>
      <c r="E17" s="123">
        <f t="shared" si="0"/>
        <v>2122578.8200000003</v>
      </c>
      <c r="F17" s="123">
        <f t="shared" si="0"/>
        <v>2034348.8599999999</v>
      </c>
      <c r="G17" s="123">
        <f t="shared" si="0"/>
        <v>2122578.8200000003</v>
      </c>
      <c r="H17" s="123">
        <f t="shared" si="0"/>
        <v>2034348.8599999999</v>
      </c>
      <c r="I17" s="123">
        <f t="shared" ref="I17:J17" si="1">SUM(I11:I15)</f>
        <v>154405</v>
      </c>
      <c r="J17" s="123">
        <f t="shared" si="1"/>
        <v>151886.97999999998</v>
      </c>
      <c r="K17" s="123">
        <f>SUM(K11:K16)</f>
        <v>1601604</v>
      </c>
      <c r="L17" s="123">
        <f>SUM(L11:L16)</f>
        <v>1517860.83</v>
      </c>
      <c r="M17" s="124"/>
    </row>
    <row r="18" spans="1:13">
      <c r="A18" s="118"/>
      <c r="B18" s="118"/>
      <c r="C18" s="119"/>
      <c r="D18" s="120"/>
      <c r="E18" s="120"/>
      <c r="F18" s="120"/>
      <c r="G18" s="120"/>
      <c r="H18" s="120"/>
      <c r="I18" s="120"/>
      <c r="J18" s="120"/>
      <c r="K18" s="120"/>
      <c r="L18" s="120"/>
      <c r="M18" s="120"/>
    </row>
    <row r="19" spans="1:13">
      <c r="A19" s="118"/>
      <c r="B19" s="118"/>
      <c r="C19" s="119"/>
      <c r="D19" s="120"/>
      <c r="E19" s="120"/>
      <c r="F19" s="120"/>
      <c r="G19" s="120"/>
      <c r="H19" s="120"/>
      <c r="I19" s="120"/>
      <c r="J19" s="120"/>
      <c r="K19" s="120"/>
      <c r="L19" s="120"/>
      <c r="M19" s="120"/>
    </row>
    <row r="20" spans="1:13">
      <c r="A20" s="118"/>
      <c r="B20" s="118"/>
      <c r="C20" s="119"/>
      <c r="D20" s="120"/>
      <c r="E20" s="120"/>
      <c r="F20" s="120"/>
      <c r="G20" s="120"/>
      <c r="H20" s="120"/>
      <c r="I20" s="120"/>
      <c r="J20" s="120"/>
      <c r="K20" s="120"/>
      <c r="L20" s="120"/>
      <c r="M20" s="120"/>
    </row>
    <row r="21" spans="1:13">
      <c r="A21" s="118"/>
      <c r="B21" s="118"/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120"/>
    </row>
    <row r="22" spans="1:13">
      <c r="A22" s="118"/>
      <c r="B22" s="118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0"/>
    </row>
    <row r="23" spans="1:13">
      <c r="A23" s="118"/>
      <c r="B23" s="118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8"/>
      <c r="B24" s="118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8"/>
      <c r="B25" s="118"/>
      <c r="C25" s="119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8"/>
      <c r="B26" s="118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0"/>
    </row>
    <row r="27" spans="1:13">
      <c r="A27" s="118"/>
      <c r="B27" s="118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3">
      <c r="A28" s="118"/>
      <c r="B28" s="118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13">
      <c r="A29" s="118"/>
      <c r="B29" s="118"/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13">
      <c r="A30" s="118"/>
      <c r="B30" s="118"/>
      <c r="C30" s="119"/>
      <c r="D30" s="120"/>
      <c r="E30" s="120"/>
      <c r="F30" s="120"/>
      <c r="G30" s="120"/>
      <c r="H30" s="120"/>
      <c r="I30" s="120"/>
      <c r="J30" s="120"/>
      <c r="K30" s="120"/>
      <c r="L30" s="120"/>
      <c r="M30" s="120"/>
    </row>
    <row r="31" spans="1:13">
      <c r="A31" s="470"/>
      <c r="B31" s="470"/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</sheetData>
  <mergeCells count="15">
    <mergeCell ref="A31:B31"/>
    <mergeCell ref="A1:M1"/>
    <mergeCell ref="A3:M3"/>
    <mergeCell ref="A4:M4"/>
    <mergeCell ref="A6:A9"/>
    <mergeCell ref="B6:B9"/>
    <mergeCell ref="C6:D8"/>
    <mergeCell ref="E6:F8"/>
    <mergeCell ref="G6:M6"/>
    <mergeCell ref="G7:H8"/>
    <mergeCell ref="I7:L7"/>
    <mergeCell ref="M7:M9"/>
    <mergeCell ref="I8:J8"/>
    <mergeCell ref="K8:L8"/>
    <mergeCell ref="A17:B17"/>
  </mergeCells>
  <printOptions horizontalCentered="1"/>
  <pageMargins left="0.19652777777777777" right="0.19652777777777777" top="0.63124999999999998" bottom="0.63124999999999998" header="0.39374999999999999" footer="0.39374999999999999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14"/>
  <sheetViews>
    <sheetView tabSelected="1" zoomScale="120" zoomScaleNormal="120" workbookViewId="0">
      <selection activeCell="C29" sqref="C29"/>
    </sheetView>
  </sheetViews>
  <sheetFormatPr defaultColWidth="11.5703125" defaultRowHeight="12.75"/>
  <cols>
    <col min="1" max="1" width="7.5703125" customWidth="1"/>
    <col min="4" max="6" width="23" customWidth="1"/>
  </cols>
  <sheetData>
    <row r="1" spans="1:7" ht="15">
      <c r="A1" s="471" t="s">
        <v>337</v>
      </c>
      <c r="B1" s="471"/>
      <c r="C1" s="471"/>
      <c r="D1" s="471"/>
      <c r="E1" s="471"/>
      <c r="F1" s="471"/>
    </row>
    <row r="2" spans="1:7" ht="16.5">
      <c r="A2" s="23"/>
    </row>
    <row r="3" spans="1:7" ht="16.5">
      <c r="A3" s="23"/>
    </row>
    <row r="5" spans="1:7" ht="16.5">
      <c r="A5" s="457" t="s">
        <v>485</v>
      </c>
      <c r="B5" s="457"/>
      <c r="C5" s="457"/>
      <c r="D5" s="457"/>
      <c r="E5" s="457"/>
      <c r="F5" s="457"/>
    </row>
    <row r="6" spans="1:7" ht="16.5">
      <c r="A6" s="17"/>
    </row>
    <row r="7" spans="1:7" ht="16.5">
      <c r="A7" s="17"/>
    </row>
    <row r="8" spans="1:7" ht="16.5">
      <c r="A8" s="17"/>
    </row>
    <row r="10" spans="1:7" ht="45">
      <c r="A10" s="43" t="s">
        <v>263</v>
      </c>
      <c r="B10" s="43" t="s">
        <v>2</v>
      </c>
      <c r="C10" s="43" t="s">
        <v>3</v>
      </c>
      <c r="D10" s="43" t="s">
        <v>338</v>
      </c>
      <c r="E10" s="43" t="s">
        <v>339</v>
      </c>
      <c r="F10" s="43" t="s">
        <v>402</v>
      </c>
      <c r="G10" s="19"/>
    </row>
    <row r="11" spans="1:7" ht="15">
      <c r="A11" s="44">
        <v>1</v>
      </c>
      <c r="B11" s="44">
        <v>2</v>
      </c>
      <c r="C11" s="44">
        <v>3</v>
      </c>
      <c r="D11" s="44">
        <v>4</v>
      </c>
      <c r="E11" s="44">
        <v>5</v>
      </c>
      <c r="F11" s="44">
        <v>6</v>
      </c>
    </row>
    <row r="12" spans="1:7" ht="45">
      <c r="A12" s="45" t="s">
        <v>265</v>
      </c>
      <c r="B12" s="46">
        <v>801</v>
      </c>
      <c r="C12" s="46">
        <v>80101</v>
      </c>
      <c r="D12" s="47" t="s">
        <v>340</v>
      </c>
      <c r="E12" s="125">
        <v>138915</v>
      </c>
      <c r="F12" s="125">
        <v>110374.88</v>
      </c>
    </row>
    <row r="13" spans="1:7" ht="45">
      <c r="A13" s="45" t="s">
        <v>268</v>
      </c>
      <c r="B13" s="46">
        <v>801</v>
      </c>
      <c r="C13" s="46">
        <v>80106</v>
      </c>
      <c r="D13" s="47" t="s">
        <v>238</v>
      </c>
      <c r="E13" s="125">
        <v>78850</v>
      </c>
      <c r="F13" s="125">
        <v>75555.83</v>
      </c>
    </row>
    <row r="14" spans="1:7" ht="15.75">
      <c r="A14" s="476" t="s">
        <v>341</v>
      </c>
      <c r="B14" s="476"/>
      <c r="C14" s="476"/>
      <c r="D14" s="476"/>
      <c r="E14" s="126">
        <f>SUM(E12:E13)</f>
        <v>217765</v>
      </c>
      <c r="F14" s="126">
        <f>SUM(F12:F13)</f>
        <v>185930.71000000002</v>
      </c>
    </row>
  </sheetData>
  <mergeCells count="3">
    <mergeCell ref="A1:F1"/>
    <mergeCell ref="A5:F5"/>
    <mergeCell ref="A14:D14"/>
  </mergeCells>
  <printOptions horizontalCentered="1"/>
  <pageMargins left="0.19652777777777777" right="0.19652777777777777" top="0.63124999999999998" bottom="0.63124999999999998" header="0.39374999999999999" footer="0.39374999999999999"/>
  <pageSetup paperSize="9" orientation="landscape" horizontalDpi="300" verticalDpi="300" r:id="rId1"/>
  <headerFooter alignWithMargins="0"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3:M15"/>
  <sheetViews>
    <sheetView topLeftCell="C1" workbookViewId="0">
      <selection activeCell="L3" sqref="L3:M3"/>
    </sheetView>
  </sheetViews>
  <sheetFormatPr defaultRowHeight="12.75"/>
  <cols>
    <col min="1" max="1" width="4.5703125" customWidth="1"/>
    <col min="2" max="2" width="8" customWidth="1"/>
    <col min="3" max="3" width="8.28515625" customWidth="1"/>
    <col min="4" max="4" width="9.28515625" bestFit="1" customWidth="1"/>
    <col min="5" max="5" width="9.85546875" customWidth="1"/>
    <col min="6" max="6" width="10.140625" bestFit="1" customWidth="1"/>
    <col min="7" max="7" width="10" customWidth="1"/>
    <col min="8" max="8" width="10.140625" bestFit="1" customWidth="1"/>
    <col min="9" max="9" width="14.140625" customWidth="1"/>
    <col min="10" max="10" width="10.140625" bestFit="1" customWidth="1"/>
    <col min="11" max="11" width="13" customWidth="1"/>
  </cols>
  <sheetData>
    <row r="3" spans="1:13">
      <c r="C3" s="478" t="s">
        <v>486</v>
      </c>
      <c r="D3" s="478"/>
      <c r="E3" s="478"/>
      <c r="F3" s="478"/>
      <c r="G3" s="478"/>
      <c r="H3" s="478"/>
      <c r="I3" s="478"/>
      <c r="J3" s="478"/>
      <c r="K3" s="478"/>
      <c r="L3" s="479" t="s">
        <v>358</v>
      </c>
      <c r="M3" s="479"/>
    </row>
    <row r="4" spans="1:13">
      <c r="C4" s="478"/>
      <c r="D4" s="478"/>
      <c r="E4" s="478"/>
      <c r="F4" s="478"/>
      <c r="G4" s="478"/>
      <c r="H4" s="478"/>
      <c r="I4" s="478"/>
      <c r="J4" s="478"/>
      <c r="K4" s="478"/>
    </row>
    <row r="5" spans="1:13">
      <c r="C5" s="478"/>
      <c r="D5" s="478"/>
      <c r="E5" s="478"/>
      <c r="F5" s="478"/>
      <c r="G5" s="478"/>
      <c r="H5" s="478"/>
      <c r="I5" s="478"/>
      <c r="J5" s="478"/>
      <c r="K5" s="478"/>
    </row>
    <row r="6" spans="1:13">
      <c r="C6" s="478"/>
      <c r="D6" s="478"/>
      <c r="E6" s="478"/>
      <c r="F6" s="478"/>
      <c r="G6" s="478"/>
      <c r="H6" s="478"/>
      <c r="I6" s="478"/>
      <c r="J6" s="478"/>
      <c r="K6" s="478"/>
    </row>
    <row r="7" spans="1:13">
      <c r="C7" s="478"/>
      <c r="D7" s="478"/>
      <c r="E7" s="478"/>
      <c r="F7" s="478"/>
      <c r="G7" s="478"/>
      <c r="H7" s="478"/>
      <c r="I7" s="478"/>
      <c r="J7" s="478"/>
      <c r="K7" s="478"/>
    </row>
    <row r="8" spans="1:13">
      <c r="C8" s="478"/>
      <c r="D8" s="478"/>
      <c r="E8" s="478"/>
      <c r="F8" s="478"/>
      <c r="G8" s="478"/>
      <c r="H8" s="478"/>
      <c r="I8" s="478"/>
      <c r="J8" s="478"/>
      <c r="K8" s="478"/>
    </row>
    <row r="9" spans="1:13">
      <c r="A9" s="481" t="s">
        <v>2</v>
      </c>
      <c r="B9" s="477" t="s">
        <v>3</v>
      </c>
      <c r="C9" s="477" t="s">
        <v>4</v>
      </c>
      <c r="D9" s="480" t="s">
        <v>359</v>
      </c>
      <c r="E9" s="480"/>
      <c r="F9" s="480" t="s">
        <v>335</v>
      </c>
      <c r="G9" s="480"/>
      <c r="H9" s="480" t="s">
        <v>361</v>
      </c>
      <c r="I9" s="480"/>
      <c r="J9" s="480"/>
      <c r="K9" s="480"/>
    </row>
    <row r="10" spans="1:13">
      <c r="A10" s="481"/>
      <c r="B10" s="477"/>
      <c r="C10" s="477"/>
      <c r="D10" s="477" t="s">
        <v>6</v>
      </c>
      <c r="E10" s="477" t="s">
        <v>310</v>
      </c>
      <c r="F10" s="477" t="s">
        <v>6</v>
      </c>
      <c r="G10" s="477" t="s">
        <v>310</v>
      </c>
      <c r="H10" s="480" t="s">
        <v>360</v>
      </c>
      <c r="I10" s="480"/>
      <c r="J10" s="480" t="s">
        <v>128</v>
      </c>
      <c r="K10" s="480"/>
    </row>
    <row r="11" spans="1:13">
      <c r="A11" s="481"/>
      <c r="B11" s="477"/>
      <c r="C11" s="477"/>
      <c r="D11" s="477"/>
      <c r="E11" s="477"/>
      <c r="F11" s="477"/>
      <c r="G11" s="477"/>
      <c r="H11" s="138" t="s">
        <v>6</v>
      </c>
      <c r="I11" s="138" t="s">
        <v>310</v>
      </c>
      <c r="J11" s="138" t="s">
        <v>6</v>
      </c>
      <c r="K11" s="138" t="s">
        <v>310</v>
      </c>
    </row>
    <row r="12" spans="1:13">
      <c r="A12" s="219">
        <v>754</v>
      </c>
      <c r="B12" s="220">
        <v>75411</v>
      </c>
      <c r="C12" s="224">
        <v>6170</v>
      </c>
      <c r="D12" s="221"/>
      <c r="E12" s="221"/>
      <c r="F12" s="222">
        <v>4000</v>
      </c>
      <c r="G12" s="222">
        <v>0</v>
      </c>
      <c r="H12" s="222"/>
      <c r="I12" s="222"/>
      <c r="J12" s="222">
        <v>4000</v>
      </c>
      <c r="K12" s="222">
        <v>0</v>
      </c>
    </row>
    <row r="13" spans="1:13" ht="18.75" customHeight="1">
      <c r="A13" s="137">
        <v>754</v>
      </c>
      <c r="B13" s="137">
        <v>75416</v>
      </c>
      <c r="C13" s="137">
        <v>2310</v>
      </c>
      <c r="D13" s="139"/>
      <c r="E13" s="139"/>
      <c r="F13" s="139">
        <v>505650</v>
      </c>
      <c r="G13" s="139">
        <v>424650</v>
      </c>
      <c r="H13" s="139">
        <v>505650</v>
      </c>
      <c r="I13" s="139">
        <v>424650</v>
      </c>
      <c r="J13" s="139"/>
      <c r="K13" s="139"/>
    </row>
    <row r="14" spans="1:13" ht="20.25" customHeight="1">
      <c r="A14" s="137">
        <v>853</v>
      </c>
      <c r="B14" s="137">
        <v>85311</v>
      </c>
      <c r="C14" s="137">
        <v>2710</v>
      </c>
      <c r="D14" s="139">
        <v>0</v>
      </c>
      <c r="E14" s="139">
        <v>0</v>
      </c>
      <c r="F14" s="139">
        <v>3288</v>
      </c>
      <c r="G14" s="139">
        <v>2466</v>
      </c>
      <c r="H14" s="139">
        <v>3288</v>
      </c>
      <c r="I14" s="139">
        <v>2466</v>
      </c>
      <c r="J14" s="139">
        <v>0</v>
      </c>
      <c r="K14" s="139">
        <v>0</v>
      </c>
    </row>
    <row r="15" spans="1:13" ht="20.25" customHeight="1">
      <c r="A15" s="480" t="s">
        <v>330</v>
      </c>
      <c r="B15" s="480"/>
      <c r="C15" s="480"/>
      <c r="D15" s="139">
        <v>0</v>
      </c>
      <c r="E15" s="139">
        <v>0</v>
      </c>
      <c r="F15" s="139">
        <f t="shared" ref="F15:K15" si="0">SUM(F12:F14)</f>
        <v>512938</v>
      </c>
      <c r="G15" s="139">
        <f t="shared" si="0"/>
        <v>427116</v>
      </c>
      <c r="H15" s="139">
        <f t="shared" si="0"/>
        <v>508938</v>
      </c>
      <c r="I15" s="139">
        <f t="shared" si="0"/>
        <v>427116</v>
      </c>
      <c r="J15" s="139">
        <f t="shared" si="0"/>
        <v>4000</v>
      </c>
      <c r="K15" s="139">
        <f t="shared" si="0"/>
        <v>0</v>
      </c>
    </row>
  </sheetData>
  <mergeCells count="15">
    <mergeCell ref="A15:C15"/>
    <mergeCell ref="A9:A11"/>
    <mergeCell ref="B9:B11"/>
    <mergeCell ref="C9:C11"/>
    <mergeCell ref="D10:D11"/>
    <mergeCell ref="E10:E11"/>
    <mergeCell ref="F10:F11"/>
    <mergeCell ref="C3:K8"/>
    <mergeCell ref="L3:M3"/>
    <mergeCell ref="D9:E9"/>
    <mergeCell ref="F9:G9"/>
    <mergeCell ref="H10:I10"/>
    <mergeCell ref="J10:K10"/>
    <mergeCell ref="H9:K9"/>
    <mergeCell ref="G10:G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:F2"/>
    </sheetView>
  </sheetViews>
  <sheetFormatPr defaultRowHeight="12.75"/>
  <cols>
    <col min="1" max="1" width="6.5703125" customWidth="1"/>
    <col min="2" max="2" width="9.7109375" customWidth="1"/>
    <col min="5" max="5" width="43.7109375" customWidth="1"/>
    <col min="6" max="6" width="20.7109375" customWidth="1"/>
  </cols>
  <sheetData>
    <row r="1" spans="1:6" ht="33.75">
      <c r="F1" s="261" t="s">
        <v>493</v>
      </c>
    </row>
    <row r="2" spans="1:6" ht="39" customHeight="1">
      <c r="A2" s="482" t="s">
        <v>494</v>
      </c>
      <c r="B2" s="482"/>
      <c r="C2" s="482"/>
      <c r="D2" s="482"/>
      <c r="E2" s="482"/>
      <c r="F2" s="482"/>
    </row>
    <row r="3" spans="1:6" ht="22.5" customHeight="1">
      <c r="A3" s="262"/>
      <c r="B3" s="262"/>
      <c r="C3" s="262"/>
      <c r="D3" s="262"/>
      <c r="E3" s="262"/>
      <c r="F3" s="263" t="s">
        <v>487</v>
      </c>
    </row>
    <row r="4" spans="1:6" ht="33" customHeight="1">
      <c r="A4" s="264" t="s">
        <v>263</v>
      </c>
      <c r="B4" s="264" t="s">
        <v>2</v>
      </c>
      <c r="C4" s="264" t="s">
        <v>3</v>
      </c>
      <c r="D4" s="264" t="s">
        <v>488</v>
      </c>
      <c r="E4" s="264" t="s">
        <v>489</v>
      </c>
      <c r="F4" s="265" t="s">
        <v>490</v>
      </c>
    </row>
    <row r="5" spans="1:6" ht="21.75" customHeight="1">
      <c r="A5" s="266">
        <v>1</v>
      </c>
      <c r="B5" s="266">
        <v>2</v>
      </c>
      <c r="C5" s="266">
        <v>3</v>
      </c>
      <c r="D5" s="266">
        <v>4</v>
      </c>
      <c r="E5" s="266">
        <v>5</v>
      </c>
      <c r="F5" s="266">
        <v>6</v>
      </c>
    </row>
    <row r="6" spans="1:6" ht="45.75" customHeight="1">
      <c r="A6" s="267">
        <v>1</v>
      </c>
      <c r="B6" s="267">
        <v>926</v>
      </c>
      <c r="C6" s="267">
        <v>92605</v>
      </c>
      <c r="D6" s="267">
        <v>2820</v>
      </c>
      <c r="E6" s="274" t="s">
        <v>491</v>
      </c>
      <c r="F6" s="273">
        <v>10100</v>
      </c>
    </row>
    <row r="7" spans="1:6" ht="21.75" customHeight="1">
      <c r="A7" s="268">
        <v>2</v>
      </c>
      <c r="B7" s="268">
        <v>926</v>
      </c>
      <c r="C7" s="268">
        <v>92605</v>
      </c>
      <c r="D7" s="268">
        <v>2820</v>
      </c>
      <c r="E7" s="275" t="s">
        <v>492</v>
      </c>
      <c r="F7" s="276">
        <v>9900</v>
      </c>
    </row>
    <row r="8" spans="1:6" ht="20.25" customHeight="1">
      <c r="A8" s="268"/>
      <c r="B8" s="268"/>
      <c r="C8" s="268"/>
      <c r="D8" s="268"/>
      <c r="E8" s="268"/>
      <c r="F8" s="271"/>
    </row>
    <row r="9" spans="1:6" ht="21.75" customHeight="1">
      <c r="A9" s="269"/>
      <c r="B9" s="269"/>
      <c r="C9" s="269"/>
      <c r="D9" s="269"/>
      <c r="E9" s="269"/>
      <c r="F9" s="272"/>
    </row>
    <row r="10" spans="1:6">
      <c r="A10" s="483" t="s">
        <v>330</v>
      </c>
      <c r="B10" s="484"/>
      <c r="C10" s="484"/>
      <c r="D10" s="484"/>
      <c r="E10" s="485"/>
      <c r="F10" s="277">
        <v>20000</v>
      </c>
    </row>
    <row r="12" spans="1:6">
      <c r="A12" s="270"/>
    </row>
  </sheetData>
  <mergeCells count="2">
    <mergeCell ref="A2:F2"/>
    <mergeCell ref="A10:E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4</vt:i4>
      </vt:variant>
    </vt:vector>
  </HeadingPairs>
  <TitlesOfParts>
    <vt:vector size="13" baseType="lpstr">
      <vt:lpstr>Dochody</vt:lpstr>
      <vt:lpstr>Wydatki</vt:lpstr>
      <vt:lpstr>Przychody i rozchody</vt:lpstr>
      <vt:lpstr>Realizacja wydatków</vt:lpstr>
      <vt:lpstr>Zestawienie</vt:lpstr>
      <vt:lpstr>Dochody i wydatki</vt:lpstr>
      <vt:lpstr>Dotacje podmiotowe</vt:lpstr>
      <vt:lpstr>umowy i porozumienia</vt:lpstr>
      <vt:lpstr>Dotacje celowe</vt:lpstr>
      <vt:lpstr>Dochody!Tytuły_wydruku</vt:lpstr>
      <vt:lpstr>'Realizacja wydatków'!Tytuły_wydruku</vt:lpstr>
      <vt:lpstr>Wydatki!Tytuły_wydruku</vt:lpstr>
      <vt:lpstr>Zestawienie!Tytuły_wydruku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</cp:lastModifiedBy>
  <cp:lastPrinted>2014-04-11T10:51:57Z</cp:lastPrinted>
  <dcterms:created xsi:type="dcterms:W3CDTF">2011-07-21T09:57:43Z</dcterms:created>
  <dcterms:modified xsi:type="dcterms:W3CDTF">2014-04-11T11:26:35Z</dcterms:modified>
</cp:coreProperties>
</file>